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-design/Desktop/stock-recursos-paula/calculadoras-nutricion/"/>
    </mc:Choice>
  </mc:AlternateContent>
  <xr:revisionPtr revIDLastSave="0" documentId="13_ncr:1_{18B2CDF3-B2B6-954C-A4B3-EC45A35A212F}" xr6:coauthVersionLast="43" xr6:coauthVersionMax="43" xr10:uidLastSave="{00000000-0000-0000-0000-000000000000}"/>
  <bookViews>
    <workbookView xWindow="0" yWindow="460" windowWidth="36200" windowHeight="22580" activeTab="8" xr2:uid="{36669057-1DC1-4E26-9AC2-D88A69922180}"/>
  </bookViews>
  <sheets>
    <sheet name="Instrucciones y Disclaimer" sheetId="2" r:id="rId1"/>
    <sheet name="Detalles" sheetId="3" r:id="rId2"/>
    <sheet name="Triaje y Cuestionario " sheetId="1" r:id="rId3"/>
    <sheet name="Lista de la compra" sheetId="4" r:id="rId4"/>
    <sheet name="KCal por Día" sheetId="5" r:id="rId5"/>
    <sheet name="Plan de dietas" sheetId="6" r:id="rId6"/>
    <sheet name="Cosas a evitar" sheetId="7" r:id="rId7"/>
    <sheet name="Suplementos &amp; Vitaminas" sheetId="8" r:id="rId8"/>
    <sheet name="Áreas de mejora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6" l="1"/>
  <c r="O46" i="6"/>
  <c r="O42" i="6"/>
  <c r="G42" i="6"/>
  <c r="G46" i="6"/>
  <c r="O24" i="6"/>
  <c r="N49" i="6"/>
  <c r="O40" i="6"/>
  <c r="O38" i="6"/>
  <c r="O37" i="6"/>
  <c r="O36" i="6"/>
  <c r="O35" i="6"/>
  <c r="O34" i="6"/>
  <c r="O33" i="6"/>
  <c r="O29" i="6"/>
  <c r="M28" i="6"/>
  <c r="M49" i="6" s="1"/>
  <c r="L28" i="6"/>
  <c r="L49" i="6" s="1"/>
  <c r="K28" i="6"/>
  <c r="O23" i="6"/>
  <c r="O22" i="6"/>
  <c r="O21" i="6"/>
  <c r="O20" i="6"/>
  <c r="O19" i="6"/>
  <c r="O18" i="6"/>
  <c r="O15" i="6"/>
  <c r="O14" i="6"/>
  <c r="O13" i="6"/>
  <c r="O7" i="6"/>
  <c r="O8" i="6"/>
  <c r="O6" i="6"/>
  <c r="O5" i="6"/>
  <c r="O28" i="6" l="1"/>
  <c r="O49" i="6" s="1"/>
  <c r="K49" i="6"/>
  <c r="E28" i="6"/>
  <c r="D28" i="6"/>
  <c r="D49" i="6" s="1"/>
  <c r="C28" i="6"/>
  <c r="C49" i="6" s="1"/>
  <c r="G25" i="6"/>
  <c r="E49" i="6"/>
  <c r="F49" i="6"/>
  <c r="G40" i="6"/>
  <c r="G29" i="6"/>
  <c r="G24" i="6"/>
  <c r="G34" i="6"/>
  <c r="G35" i="6"/>
  <c r="G36" i="6"/>
  <c r="G38" i="6"/>
  <c r="G33" i="6"/>
  <c r="G19" i="6"/>
  <c r="G20" i="6"/>
  <c r="G21" i="6"/>
  <c r="G22" i="6"/>
  <c r="G23" i="6"/>
  <c r="G18" i="6"/>
  <c r="G14" i="6"/>
  <c r="G15" i="6"/>
  <c r="G13" i="6"/>
  <c r="G6" i="6"/>
  <c r="G7" i="6"/>
  <c r="G8" i="6"/>
  <c r="G9" i="6"/>
  <c r="G5" i="6"/>
  <c r="G28" i="6" l="1"/>
  <c r="G49" i="6"/>
  <c r="G27" i="5" l="1"/>
  <c r="K27" i="5" s="1"/>
  <c r="F27" i="5"/>
  <c r="J27" i="5" s="1"/>
  <c r="E27" i="5"/>
  <c r="I27" i="5" s="1"/>
  <c r="B8" i="5" l="1"/>
  <c r="B9" i="5" s="1"/>
  <c r="E13" i="5" s="1"/>
  <c r="H16" i="5" l="1"/>
  <c r="F16" i="5"/>
  <c r="E16" i="5"/>
  <c r="I16" i="5"/>
</calcChain>
</file>

<file path=xl/sharedStrings.xml><?xml version="1.0" encoding="utf-8"?>
<sst xmlns="http://schemas.openxmlformats.org/spreadsheetml/2006/main" count="254" uniqueCount="195">
  <si>
    <t>Email</t>
  </si>
  <si>
    <t>Response</t>
  </si>
  <si>
    <t>Kale</t>
  </si>
  <si>
    <t>Weight Loss</t>
  </si>
  <si>
    <t>Weight Maintenance</t>
  </si>
  <si>
    <t>Sedentary (Minimal Exercise)</t>
  </si>
  <si>
    <t>Papaya</t>
  </si>
  <si>
    <t>1 Bannana</t>
  </si>
  <si>
    <t>1 ROTI</t>
  </si>
  <si>
    <t>High</t>
  </si>
  <si>
    <t>Por favor, reconoce que es tu responsabilidad trabajar directamente con tu proveedor de atención médica antes, durante y después de la consulta de nutrición y/o fitness.</t>
  </si>
  <si>
    <t>Cualquier información proporcionada no debe ser seguida sin la aprobación previa de un médico. Si decides usar esta información sin tal aprobación, aceptas la responsabilidad total de tu decisión.</t>
  </si>
  <si>
    <t>Nombre del cliente y firma</t>
  </si>
  <si>
    <t>Información importante:</t>
  </si>
  <si>
    <t>Nombre del cliente</t>
  </si>
  <si>
    <t>Fecha de nacimiento</t>
  </si>
  <si>
    <t>Sexo</t>
  </si>
  <si>
    <t>Peso (Kg)</t>
  </si>
  <si>
    <t>Tomar el control de los hábitos alimentarios</t>
  </si>
  <si>
    <t>Medidas</t>
  </si>
  <si>
    <t>Objetivos</t>
  </si>
  <si>
    <t>Ganar peso</t>
  </si>
  <si>
    <t>Perder peso/grasa</t>
  </si>
  <si>
    <t>Mejorar el estado físico</t>
  </si>
  <si>
    <t>Verse mejor</t>
  </si>
  <si>
    <t>Sentirse mejor</t>
  </si>
  <si>
    <t>Mantener el peso</t>
  </si>
  <si>
    <t>Ganar musculatura</t>
  </si>
  <si>
    <t>Tener más energía y vitalidad</t>
  </si>
  <si>
    <t>Ganar fuerza</t>
  </si>
  <si>
    <t>Competición física / modelaje</t>
  </si>
  <si>
    <t>Mejorar desarrollo atlético</t>
  </si>
  <si>
    <t>Cuestionario</t>
  </si>
  <si>
    <t>Por favor, enumera todas tus preocupaciones sobre tu salud, hábitos alimenticios, estado físico y/o cuerpo.</t>
  </si>
  <si>
    <t>De todas las preocupaciones anteriores, ¿cuáles son las más importantes o urgentes?</t>
  </si>
  <si>
    <t>¿Por qué?</t>
  </si>
  <si>
    <t>¿Qué esperas de mí como tu entrenador?</t>
  </si>
  <si>
    <t>¿Qué estás dispuesto a hacer para trabajar hacia tus objetivos?</t>
  </si>
  <si>
    <t>¿Has intentado algo en el pasado para cambiar tus hábitos, tu salud, tu alimentación y/o tu cuerpo? Si es así, ¿qué?</t>
  </si>
  <si>
    <t xml:space="preserve">¿Cuál de esas cosas te funcionó bien? </t>
  </si>
  <si>
    <t>Específicamente, cómo te gustaría que tus hábitos, tu salud, tu alimentación, y/o tu cuerpo fueran diferentes?</t>
  </si>
  <si>
    <t>¿Has hecho ya cambios en tus hábitos, tu salud, tu alimentación y/o tu cuerpo recientemente? (Sí/No). Si la respuesta es "Sí", ¿qué?</t>
  </si>
  <si>
    <t>Si consideraras hacer más cambios en tus hábitos, tu salud, tu alimentación, y/o tu cuerpo, ¿cuáles serían?</t>
  </si>
  <si>
    <t xml:space="preserve">¿Cuál de esas cosas no te funcionó? </t>
  </si>
  <si>
    <t>Hasta ahora, ¿qué te ha bloqueado o impedido cambiar estas cosas?</t>
  </si>
  <si>
    <t>En este momento, ¿cómo clasificarías tus hábitos alimenticios en general? (1 = horrible / 10 = genial)</t>
  </si>
  <si>
    <t>¿Eres regularmente activo en deportes y/o ejercicio? Si es así, ¿aproximadamente cuántas horas por semana?</t>
  </si>
  <si>
    <t>¿Qué tipos de deporte y/o ejercicio haces normalmente?</t>
  </si>
  <si>
    <t>Aproximadamente, ¿cuántas horas a la semana realizas otro tipo de actividad física? (Por ejemplo: tareas domésticas, ir a pie al trabajo o a la escuela, reparaciones en casa, moverse en el trabajo, jardinería...)</t>
  </si>
  <si>
    <t>¿Quién vive contigo?</t>
  </si>
  <si>
    <t>¿Tienes hijos? Si es así, ¿cuántos y de qué edad?</t>
  </si>
  <si>
    <t>¿Quién hace la mayoría de las compras en casa?</t>
  </si>
  <si>
    <t>¿Quién cocina más?</t>
  </si>
  <si>
    <t>¿Quién decide la mayoría de los menús o tipos de comida en casa?</t>
  </si>
  <si>
    <t>Actualmente, ¿cuánto apoyan las personas y las cosas que te rodean la salud, la forma física y/o el cambio de comportamiento?  (1 = Nada / 10 = Completamente)</t>
  </si>
  <si>
    <t>¿Te han diagnosticado (en la actualidad o en el pasado) alguna condición médica significativa y/o lesiones?</t>
  </si>
  <si>
    <t>Actualmente, ¿tienes problemas de salud específicos, como enfermedades, dolor y/o lesiones?</t>
  </si>
  <si>
    <t>Actualmente, ¿estás tomando algún medicamento, ya sea con o sin receta?</t>
  </si>
  <si>
    <t>En una escala del 1 al 10, ¿cómo calificarías tu salud en este momento?  (1 = horrible / 10 = genial)</t>
  </si>
  <si>
    <t>Total de horas:</t>
  </si>
  <si>
    <t>En una semana promedio, ¿cuántas horas pasas…</t>
  </si>
  <si>
    <t>… en el trabajo?</t>
  </si>
  <si>
    <t>… en la escuela?</t>
  </si>
  <si>
    <t>… viajando o desplazándote? (Por ejemplo: de casa al trabajo)</t>
  </si>
  <si>
    <t>… cuidando de otros? (Por ejemplo: niños, personas con discapacidad, personas mayores...)</t>
  </si>
  <si>
    <t>… haciendo otro trabajo no remunerado? (tareas domésticas, recados...)</t>
  </si>
  <si>
    <t>… en voluntariado?</t>
  </si>
  <si>
    <t>En una escala del 1 al 10, ¿cómo te sientes con tu horario, tu uso del tiempo y tu ocupación general? (1 = mi vida es una locura / 10 = mi vida está perfectamente relajada)</t>
  </si>
  <si>
    <t>Dadas todas las exigencias de tu vida, ¿cuál es tu nivel de estrés típico en un día promedio? (1 = sin estrés / 10 = estrés extremo)</t>
  </si>
  <si>
    <t>De media, ¿cuántas horas por noche duermes?</t>
  </si>
  <si>
    <t>¿Cómo afrontas normalmente el estrés?</t>
  </si>
  <si>
    <t>¿Cómo de PREPARADO estás para cambiar tu comportamiento y tus hábitos? (1 = nada / 10 = completamente)</t>
  </si>
  <si>
    <t>¿Cómo de DISPUESTO estás para cambiar tu comportamiento y tus hábitos? (1 = nada / 10 = completamente)</t>
  </si>
  <si>
    <t>¿Cómo de CAPAZ eres para cambiar tu comportamiento y tus hábitos? (1 = nada / 10 = completamente)</t>
  </si>
  <si>
    <t>Pepino</t>
  </si>
  <si>
    <t>Cebolla</t>
  </si>
  <si>
    <t>Tomate</t>
  </si>
  <si>
    <t>Apio</t>
  </si>
  <si>
    <t>Zanahoria</t>
  </si>
  <si>
    <t>Remolacha</t>
  </si>
  <si>
    <t>Limón</t>
  </si>
  <si>
    <t>Gengibre</t>
  </si>
  <si>
    <t>Brócoli</t>
  </si>
  <si>
    <t>Ajo</t>
  </si>
  <si>
    <t>Repollo</t>
  </si>
  <si>
    <t>Coliflor</t>
  </si>
  <si>
    <t>Pimiento rojo y verde</t>
  </si>
  <si>
    <t>Brotes de trigo</t>
  </si>
  <si>
    <t>Patata y boniato</t>
  </si>
  <si>
    <t>Manzana</t>
  </si>
  <si>
    <t>Uvas rojas</t>
  </si>
  <si>
    <t>Pomelo</t>
  </si>
  <si>
    <t>Fresas</t>
  </si>
  <si>
    <t>Arándanos</t>
  </si>
  <si>
    <t>Naranja</t>
  </si>
  <si>
    <t>Nueces</t>
  </si>
  <si>
    <t>Almendras</t>
  </si>
  <si>
    <t>Semillas de chía</t>
  </si>
  <si>
    <t>Semillas de linaza</t>
  </si>
  <si>
    <t>Lentejas</t>
  </si>
  <si>
    <t>Garbanzos</t>
  </si>
  <si>
    <t>Frijoles rojos</t>
  </si>
  <si>
    <t>Huevos</t>
  </si>
  <si>
    <t>Té verde</t>
  </si>
  <si>
    <t>Agua de coco</t>
  </si>
  <si>
    <t>Leche de vaca desnatada</t>
  </si>
  <si>
    <t>Lechuga</t>
  </si>
  <si>
    <t>Tipo de cuerpo</t>
  </si>
  <si>
    <t>Ectomorfo</t>
  </si>
  <si>
    <t>Endomorfo</t>
  </si>
  <si>
    <t>Mesomorfo</t>
  </si>
  <si>
    <t>Peso del cliente</t>
  </si>
  <si>
    <t>En libras</t>
  </si>
  <si>
    <t>Usa la tabla para calcular las calorías necesarias por día</t>
  </si>
  <si>
    <t>Usa la tabla para calcular los macronutrientes requeridos por día</t>
  </si>
  <si>
    <t>Peso del cliente en libras</t>
  </si>
  <si>
    <t>Calorías identificadas para el cliente (kcal/día)</t>
  </si>
  <si>
    <r>
      <t>Macronutrientes en</t>
    </r>
    <r>
      <rPr>
        <b/>
        <sz val="9"/>
        <color rgb="FFC00000"/>
        <rFont val="Arial"/>
        <family val="2"/>
      </rPr>
      <t xml:space="preserve"> kcal</t>
    </r>
  </si>
  <si>
    <r>
      <t>Macronutrientes en</t>
    </r>
    <r>
      <rPr>
        <b/>
        <sz val="9"/>
        <color rgb="FFC00000"/>
        <rFont val="Arial"/>
        <family val="2"/>
      </rPr>
      <t xml:space="preserve"> Gramos</t>
    </r>
  </si>
  <si>
    <t>Proteínas</t>
  </si>
  <si>
    <t>CH</t>
  </si>
  <si>
    <t>Grasas</t>
  </si>
  <si>
    <t>Desayuno: consumir máximo 1 hora después de despertarse</t>
  </si>
  <si>
    <t>Alimento / Medida</t>
  </si>
  <si>
    <t>Fibra</t>
  </si>
  <si>
    <t>KCal</t>
  </si>
  <si>
    <t>Desayuno (8:30 h)</t>
  </si>
  <si>
    <t xml:space="preserve">Snack (10:30 a 12:00 h)
</t>
  </si>
  <si>
    <t>Merienda (16 a 17:30 h)</t>
  </si>
  <si>
    <t>Cena (19 a 20 h)</t>
  </si>
  <si>
    <t>Almuerzo (13 a 14:30 h)</t>
  </si>
  <si>
    <t>Antes de acostarse</t>
  </si>
  <si>
    <t>1/2 taza de frijoles rojos</t>
  </si>
  <si>
    <t>2 cucharadas de cebolla troceada</t>
  </si>
  <si>
    <t>2 cucharadas de tomate troceado</t>
  </si>
  <si>
    <t>Un puñado de espinacas</t>
  </si>
  <si>
    <t>3 cucharadas de cacahuetes</t>
  </si>
  <si>
    <t>Lunes – Viernes</t>
  </si>
  <si>
    <t>1 manzana</t>
  </si>
  <si>
    <t>1 cucharada de crema de cacahuete</t>
  </si>
  <si>
    <t>5 g canela</t>
  </si>
  <si>
    <t>1/2 taza de judías verdes</t>
  </si>
  <si>
    <t>1/2 taza de pimiento troceado</t>
  </si>
  <si>
    <t>1/2 taza de brócoli o coliflor</t>
  </si>
  <si>
    <t>30 g boniato</t>
  </si>
  <si>
    <t>100 g de pechuga de pollo o atún</t>
  </si>
  <si>
    <t>1 vaso de proteínas</t>
  </si>
  <si>
    <t>2 huevos enteros</t>
  </si>
  <si>
    <t>2 claras de huevo</t>
  </si>
  <si>
    <t>1 patata hervida</t>
  </si>
  <si>
    <t>Ajo en polvo y cúrcuma</t>
  </si>
  <si>
    <t>1 cucharada de aceite de coco</t>
  </si>
  <si>
    <t>1 taza de leche de vaca desnatada</t>
  </si>
  <si>
    <t>2 cardadmomos verdes</t>
  </si>
  <si>
    <t>canela</t>
  </si>
  <si>
    <t>10 almendras machacadas</t>
  </si>
  <si>
    <t>Snack (10:30 a 12:00 h)</t>
  </si>
  <si>
    <t xml:space="preserve">Proteínas </t>
  </si>
  <si>
    <t>Kcal</t>
  </si>
  <si>
    <t>1/2 taza de copos de avena</t>
  </si>
  <si>
    <t>4 huevos hervidos</t>
  </si>
  <si>
    <t>2 rebanadas de pan de trigo</t>
  </si>
  <si>
    <t>100 g de pechuga de pollo</t>
  </si>
  <si>
    <t>1 taza de arroz integral</t>
  </si>
  <si>
    <t>2 clavos de olor</t>
  </si>
  <si>
    <t>Sábado – Domingo</t>
  </si>
  <si>
    <t xml:space="preserve">Carnes fritas, a la parrilla, asadas y horneadas, ya que al someter la proteína animal a altas temperaturas se crean subproductos cancerígenos llamados aminas heterocíclicas. </t>
  </si>
  <si>
    <t>Carnes rojas y carnes procesadas como el tocino, jamón, salchichas.</t>
  </si>
  <si>
    <t xml:space="preserve">Ingesta excesiva de sal, azúcar y alimentos grasos. </t>
  </si>
  <si>
    <t xml:space="preserve">Alimentos conservados como encurtidos, mermeladas, mostaza, ya que contienen nitritos que son cancerígenos. </t>
  </si>
  <si>
    <t>Alcohol.</t>
  </si>
  <si>
    <t xml:space="preserve">Arroz blanco, pan blanco, pasta blanca. </t>
  </si>
  <si>
    <t>Caramelos, chucherías, bollería, pasteles, galletas, samosas, dulces indios...</t>
  </si>
  <si>
    <t>Aceites malos y refinados. (Usar aceite de oliva en su lugar)</t>
  </si>
  <si>
    <t>Vitamina D</t>
  </si>
  <si>
    <t>Calcio</t>
  </si>
  <si>
    <t>Glutatión</t>
  </si>
  <si>
    <t>Vitamina B12 / Ácido fólico</t>
  </si>
  <si>
    <t>** Basado en análisis de sangre</t>
  </si>
  <si>
    <t xml:space="preserve">Demanda de Nutrientes </t>
  </si>
  <si>
    <t>Cuándo tomarlos</t>
  </si>
  <si>
    <t>Cómo tomarlos</t>
  </si>
  <si>
    <t>Mañana</t>
  </si>
  <si>
    <t>Tarde</t>
  </si>
  <si>
    <t>Noche</t>
  </si>
  <si>
    <t>Con una fuente de grasas</t>
  </si>
  <si>
    <t>Después de la comida</t>
  </si>
  <si>
    <t>Panel de lípidos</t>
  </si>
  <si>
    <t>Función de la tiroides</t>
  </si>
  <si>
    <t>Función cardiovascular</t>
  </si>
  <si>
    <t>Función de la próstata</t>
  </si>
  <si>
    <t>Cholesterol alto, HDL bajo, LDL alto, Triglicéridos altos</t>
  </si>
  <si>
    <t>TSH alto, T3 bajo</t>
  </si>
  <si>
    <t xml:space="preserve">HbA1C alto, HDL bajo, Triglicéridos alto, Insulina alta, Vitamina D baja, Testosterona baja </t>
  </si>
  <si>
    <t>Creatinina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</si>
</sst>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6" fillId="0" borderId="0"/>
    <xf numFmtId="0" fontId="10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4" fillId="0" borderId="2" xfId="0" applyFont="1" applyBorder="1"/>
    <xf numFmtId="0" fontId="4" fillId="0" borderId="0" xfId="0" applyFont="1"/>
    <xf numFmtId="0" fontId="4" fillId="0" borderId="5" xfId="2" applyFont="1" applyBorder="1"/>
    <xf numFmtId="0" fontId="4" fillId="0" borderId="6" xfId="2" applyFont="1" applyBorder="1"/>
    <xf numFmtId="0" fontId="4" fillId="0" borderId="7" xfId="2" applyFont="1" applyBorder="1"/>
    <xf numFmtId="0" fontId="8" fillId="0" borderId="8" xfId="2" applyFont="1" applyBorder="1"/>
    <xf numFmtId="1" fontId="8" fillId="3" borderId="4" xfId="2" applyNumberFormat="1" applyFont="1" applyFill="1" applyBorder="1" applyAlignment="1">
      <alignment horizontal="center"/>
    </xf>
    <xf numFmtId="0" fontId="4" fillId="0" borderId="0" xfId="2" applyFont="1" applyBorder="1"/>
    <xf numFmtId="0" fontId="4" fillId="0" borderId="9" xfId="2" applyFont="1" applyBorder="1"/>
    <xf numFmtId="0" fontId="4" fillId="0" borderId="8" xfId="2" applyFont="1" applyBorder="1"/>
    <xf numFmtId="0" fontId="4" fillId="0" borderId="1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14" xfId="2" applyFont="1" applyFill="1" applyBorder="1" applyAlignment="1">
      <alignment horizontal="center" vertical="center"/>
    </xf>
    <xf numFmtId="0" fontId="4" fillId="0" borderId="10" xfId="2" applyFont="1" applyBorder="1"/>
    <xf numFmtId="0" fontId="4" fillId="0" borderId="11" xfId="2" applyFont="1" applyBorder="1"/>
    <xf numFmtId="0" fontId="4" fillId="0" borderId="12" xfId="2" applyFont="1" applyBorder="1"/>
    <xf numFmtId="0" fontId="8" fillId="0" borderId="8" xfId="2" applyFont="1" applyBorder="1" applyAlignment="1">
      <alignment wrapText="1"/>
    </xf>
    <xf numFmtId="1" fontId="8" fillId="3" borderId="4" xfId="2" applyNumberFormat="1" applyFont="1" applyFill="1" applyBorder="1" applyAlignment="1">
      <alignment horizontal="center" vertical="center"/>
    </xf>
    <xf numFmtId="0" fontId="4" fillId="0" borderId="14" xfId="2" applyFont="1" applyBorder="1"/>
    <xf numFmtId="0" fontId="8" fillId="4" borderId="2" xfId="2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9" xfId="0" applyFont="1" applyBorder="1"/>
    <xf numFmtId="0" fontId="9" fillId="0" borderId="23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Fill="1" applyBorder="1"/>
    <xf numFmtId="0" fontId="7" fillId="0" borderId="11" xfId="2" applyFont="1" applyBorder="1" applyAlignment="1">
      <alignment horizontal="center"/>
    </xf>
    <xf numFmtId="0" fontId="8" fillId="4" borderId="2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/>
    </xf>
    <xf numFmtId="0" fontId="8" fillId="5" borderId="14" xfId="2" applyFont="1" applyFill="1" applyBorder="1" applyAlignment="1">
      <alignment horizontal="center" vertical="center"/>
    </xf>
    <xf numFmtId="0" fontId="11" fillId="0" borderId="21" xfId="3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3" fillId="7" borderId="26" xfId="5" applyBorder="1" applyAlignment="1">
      <alignment horizontal="center"/>
    </xf>
    <xf numFmtId="0" fontId="9" fillId="7" borderId="26" xfId="5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3" fillId="8" borderId="2" xfId="0" applyFont="1" applyFill="1" applyBorder="1"/>
    <xf numFmtId="0" fontId="9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15" fontId="3" fillId="0" borderId="2" xfId="0" applyNumberFormat="1" applyFont="1" applyBorder="1" applyAlignment="1">
      <alignment vertical="center"/>
    </xf>
    <xf numFmtId="0" fontId="12" fillId="0" borderId="2" xfId="4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9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0" fontId="1" fillId="5" borderId="1" xfId="1" applyFill="1" applyAlignment="1">
      <alignment horizontal="center" vertical="center"/>
    </xf>
    <xf numFmtId="0" fontId="5" fillId="2" borderId="1" xfId="1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5" borderId="1" xfId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1" fillId="5" borderId="27" xfId="1" applyFill="1" applyBorder="1" applyAlignment="1">
      <alignment vertical="center"/>
    </xf>
    <xf numFmtId="0" fontId="1" fillId="8" borderId="28" xfId="1" applyFill="1" applyBorder="1" applyAlignment="1">
      <alignment vertical="center"/>
    </xf>
    <xf numFmtId="0" fontId="4" fillId="8" borderId="2" xfId="0" applyFont="1" applyFill="1" applyBorder="1"/>
  </cellXfs>
  <cellStyles count="6">
    <cellStyle name="40% - Énfasis1" xfId="5" builtinId="31"/>
    <cellStyle name="Entrada" xfId="1" builtinId="20"/>
    <cellStyle name="Hipervínculo" xfId="4" builtinId="8"/>
    <cellStyle name="Normal" xfId="0" builtinId="0"/>
    <cellStyle name="Normal 2" xfId="2" xr:uid="{00000000-0005-0000-0000-00002F000000}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39F99-DB4F-40B8-9890-A92F4FFABBCC}">
  <dimension ref="A10:V13"/>
  <sheetViews>
    <sheetView showGridLines="0" topLeftCell="A2" zoomScale="148" zoomScaleNormal="148" workbookViewId="0">
      <selection activeCell="B15" sqref="B15"/>
    </sheetView>
  </sheetViews>
  <sheetFormatPr baseColWidth="10" defaultColWidth="8.83203125" defaultRowHeight="15" x14ac:dyDescent="0.2"/>
  <cols>
    <col min="1" max="1" width="28.83203125" customWidth="1"/>
    <col min="2" max="2" width="16" customWidth="1"/>
  </cols>
  <sheetData>
    <row r="10" spans="1:22" ht="47" customHeight="1" x14ac:dyDescent="0.2">
      <c r="A10" s="1" t="s">
        <v>13</v>
      </c>
      <c r="B10" s="73" t="s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" x14ac:dyDescent="0.2">
      <c r="A11" s="1"/>
      <c r="B11" s="72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8CF6-6AE2-44AB-A6BE-B154E1540EB6}">
  <dimension ref="A3:D16"/>
  <sheetViews>
    <sheetView showGridLines="0" zoomScale="240" zoomScaleNormal="240" workbookViewId="0">
      <selection activeCell="C18" sqref="C18"/>
    </sheetView>
  </sheetViews>
  <sheetFormatPr baseColWidth="10" defaultColWidth="9.1640625" defaultRowHeight="13" x14ac:dyDescent="0.15"/>
  <cols>
    <col min="1" max="1" width="17.6640625" style="2" customWidth="1"/>
    <col min="2" max="2" width="30.1640625" style="2" customWidth="1"/>
    <col min="3" max="3" width="28" style="2" bestFit="1" customWidth="1"/>
    <col min="4" max="4" width="34.6640625" style="2" customWidth="1"/>
    <col min="5" max="16384" width="9.1640625" style="2"/>
  </cols>
  <sheetData>
    <row r="3" spans="1:4" ht="18" customHeight="1" x14ac:dyDescent="0.15">
      <c r="A3" s="75" t="s">
        <v>14</v>
      </c>
      <c r="B3" s="76"/>
      <c r="C3" s="77"/>
      <c r="D3" s="77"/>
    </row>
    <row r="4" spans="1:4" ht="17" customHeight="1" x14ac:dyDescent="0.15">
      <c r="A4" s="75" t="s">
        <v>15</v>
      </c>
      <c r="B4" s="78"/>
      <c r="C4" s="77"/>
      <c r="D4" s="77"/>
    </row>
    <row r="5" spans="1:4" ht="17" customHeight="1" x14ac:dyDescent="0.15">
      <c r="A5" s="75" t="s">
        <v>16</v>
      </c>
      <c r="B5" s="78"/>
      <c r="C5" s="77"/>
      <c r="D5" s="77"/>
    </row>
    <row r="6" spans="1:4" ht="17" customHeight="1" x14ac:dyDescent="0.15">
      <c r="A6" s="75" t="s">
        <v>17</v>
      </c>
      <c r="B6" s="76"/>
      <c r="C6" s="77"/>
      <c r="D6" s="77"/>
    </row>
    <row r="7" spans="1:4" ht="19" customHeight="1" x14ac:dyDescent="0.15">
      <c r="A7" s="75" t="s">
        <v>19</v>
      </c>
      <c r="B7" s="79"/>
      <c r="C7" s="77"/>
      <c r="D7" s="77"/>
    </row>
    <row r="8" spans="1:4" ht="16" customHeight="1" x14ac:dyDescent="0.15">
      <c r="A8" s="75" t="s">
        <v>0</v>
      </c>
      <c r="B8" s="80"/>
      <c r="C8" s="77"/>
      <c r="D8" s="77"/>
    </row>
    <row r="9" spans="1:4" ht="18" customHeight="1" x14ac:dyDescent="0.15">
      <c r="A9" s="77"/>
      <c r="B9" s="81" t="s">
        <v>20</v>
      </c>
      <c r="C9" s="81"/>
      <c r="D9" s="81"/>
    </row>
    <row r="10" spans="1:4" ht="21" customHeight="1" x14ac:dyDescent="0.15">
      <c r="A10" s="82"/>
      <c r="B10" s="83" t="s">
        <v>22</v>
      </c>
      <c r="C10" s="83" t="s">
        <v>23</v>
      </c>
      <c r="D10" s="83" t="s">
        <v>18</v>
      </c>
    </row>
    <row r="11" spans="1:4" ht="18" customHeight="1" x14ac:dyDescent="0.15">
      <c r="A11" s="82"/>
      <c r="B11" s="76" t="s">
        <v>21</v>
      </c>
      <c r="C11" s="83" t="s">
        <v>24</v>
      </c>
      <c r="D11" s="83" t="s">
        <v>29</v>
      </c>
    </row>
    <row r="12" spans="1:4" ht="19" customHeight="1" x14ac:dyDescent="0.15">
      <c r="A12" s="82"/>
      <c r="B12" s="76" t="s">
        <v>26</v>
      </c>
      <c r="C12" s="83" t="s">
        <v>25</v>
      </c>
      <c r="D12" s="83" t="s">
        <v>30</v>
      </c>
    </row>
    <row r="13" spans="1:4" ht="21" customHeight="1" x14ac:dyDescent="0.15">
      <c r="A13" s="82"/>
      <c r="B13" s="76" t="s">
        <v>27</v>
      </c>
      <c r="C13" s="83" t="s">
        <v>28</v>
      </c>
      <c r="D13" s="83" t="s">
        <v>31</v>
      </c>
    </row>
    <row r="16" spans="1:4" x14ac:dyDescent="0.15">
      <c r="A16" s="52"/>
    </row>
  </sheetData>
  <mergeCells count="2">
    <mergeCell ref="A10:A13"/>
    <mergeCell ref="B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0FEB-E07B-465A-99E4-0C048893860E}">
  <dimension ref="A2:B45"/>
  <sheetViews>
    <sheetView showGridLines="0" topLeftCell="A17" zoomScale="167" zoomScaleNormal="167" workbookViewId="0">
      <selection activeCell="A47" sqref="A47"/>
    </sheetView>
  </sheetViews>
  <sheetFormatPr baseColWidth="10" defaultColWidth="8.83203125" defaultRowHeight="15" x14ac:dyDescent="0.2"/>
  <cols>
    <col min="1" max="1" width="72" customWidth="1"/>
    <col min="2" max="2" width="80.6640625" customWidth="1"/>
    <col min="3" max="3" width="28" bestFit="1" customWidth="1"/>
    <col min="4" max="4" width="30.6640625" bestFit="1" customWidth="1"/>
  </cols>
  <sheetData>
    <row r="2" spans="1:2" ht="20" customHeight="1" x14ac:dyDescent="0.2">
      <c r="A2" s="85" t="s">
        <v>32</v>
      </c>
      <c r="B2" s="85" t="s">
        <v>1</v>
      </c>
    </row>
    <row r="3" spans="1:2" ht="42" customHeight="1" x14ac:dyDescent="0.2">
      <c r="A3" s="86" t="s">
        <v>33</v>
      </c>
      <c r="B3" s="87"/>
    </row>
    <row r="4" spans="1:2" ht="31" customHeight="1" x14ac:dyDescent="0.2">
      <c r="A4" s="86" t="s">
        <v>34</v>
      </c>
      <c r="B4" s="87"/>
    </row>
    <row r="5" spans="1:2" ht="22" customHeight="1" x14ac:dyDescent="0.2">
      <c r="A5" s="86" t="s">
        <v>35</v>
      </c>
      <c r="B5" s="87"/>
    </row>
    <row r="6" spans="1:2" ht="24" customHeight="1" x14ac:dyDescent="0.2">
      <c r="A6" s="86" t="s">
        <v>36</v>
      </c>
      <c r="B6" s="87"/>
    </row>
    <row r="7" spans="1:2" ht="24" customHeight="1" x14ac:dyDescent="0.2">
      <c r="A7" s="86" t="s">
        <v>37</v>
      </c>
      <c r="B7" s="87"/>
    </row>
    <row r="8" spans="1:2" ht="38" customHeight="1" x14ac:dyDescent="0.2">
      <c r="A8" s="86" t="s">
        <v>38</v>
      </c>
      <c r="B8" s="87"/>
    </row>
    <row r="9" spans="1:2" ht="24" customHeight="1" x14ac:dyDescent="0.2">
      <c r="A9" s="86" t="s">
        <v>39</v>
      </c>
      <c r="B9" s="87"/>
    </row>
    <row r="10" spans="1:2" ht="25" customHeight="1" x14ac:dyDescent="0.2">
      <c r="A10" s="86" t="s">
        <v>43</v>
      </c>
      <c r="B10" s="87"/>
    </row>
    <row r="11" spans="1:2" ht="38" customHeight="1" x14ac:dyDescent="0.2">
      <c r="A11" s="86" t="s">
        <v>40</v>
      </c>
      <c r="B11" s="87"/>
    </row>
    <row r="12" spans="1:2" ht="34" customHeight="1" x14ac:dyDescent="0.2">
      <c r="A12" s="86" t="s">
        <v>41</v>
      </c>
      <c r="B12" s="87"/>
    </row>
    <row r="13" spans="1:2" ht="35" customHeight="1" x14ac:dyDescent="0.2">
      <c r="A13" s="86" t="s">
        <v>42</v>
      </c>
      <c r="B13" s="87"/>
    </row>
    <row r="14" spans="1:2" ht="27" customHeight="1" x14ac:dyDescent="0.2">
      <c r="A14" s="86" t="s">
        <v>44</v>
      </c>
      <c r="B14" s="87"/>
    </row>
    <row r="15" spans="1:2" ht="35" customHeight="1" x14ac:dyDescent="0.2">
      <c r="A15" s="86" t="s">
        <v>45</v>
      </c>
      <c r="B15" s="84"/>
    </row>
    <row r="16" spans="1:2" ht="29" customHeight="1" x14ac:dyDescent="0.2">
      <c r="A16" s="86" t="s">
        <v>35</v>
      </c>
      <c r="B16" s="87"/>
    </row>
    <row r="17" spans="1:2" ht="34" customHeight="1" x14ac:dyDescent="0.2">
      <c r="A17" s="86" t="s">
        <v>46</v>
      </c>
      <c r="B17" s="87"/>
    </row>
    <row r="18" spans="1:2" ht="25" customHeight="1" x14ac:dyDescent="0.2">
      <c r="A18" s="86" t="s">
        <v>47</v>
      </c>
      <c r="B18" s="87"/>
    </row>
    <row r="19" spans="1:2" ht="50" customHeight="1" x14ac:dyDescent="0.2">
      <c r="A19" s="86" t="s">
        <v>48</v>
      </c>
      <c r="B19" s="87"/>
    </row>
    <row r="20" spans="1:2" ht="25" customHeight="1" x14ac:dyDescent="0.2">
      <c r="A20" s="86" t="s">
        <v>49</v>
      </c>
      <c r="B20" s="87"/>
    </row>
    <row r="21" spans="1:2" ht="25" customHeight="1" x14ac:dyDescent="0.2">
      <c r="A21" s="86" t="s">
        <v>50</v>
      </c>
      <c r="B21" s="87"/>
    </row>
    <row r="22" spans="1:2" ht="25" customHeight="1" x14ac:dyDescent="0.2">
      <c r="A22" s="86" t="s">
        <v>51</v>
      </c>
      <c r="B22" s="87"/>
    </row>
    <row r="23" spans="1:2" ht="25" customHeight="1" x14ac:dyDescent="0.2">
      <c r="A23" s="86" t="s">
        <v>52</v>
      </c>
      <c r="B23" s="87"/>
    </row>
    <row r="24" spans="1:2" ht="25" customHeight="1" x14ac:dyDescent="0.2">
      <c r="A24" s="86" t="s">
        <v>53</v>
      </c>
      <c r="B24" s="87"/>
    </row>
    <row r="25" spans="1:2" ht="44" customHeight="1" x14ac:dyDescent="0.2">
      <c r="A25" s="86" t="s">
        <v>54</v>
      </c>
      <c r="B25" s="84"/>
    </row>
    <row r="26" spans="1:2" ht="38" customHeight="1" x14ac:dyDescent="0.2">
      <c r="A26" s="86" t="s">
        <v>55</v>
      </c>
      <c r="B26" s="84"/>
    </row>
    <row r="27" spans="1:2" ht="33" customHeight="1" x14ac:dyDescent="0.2">
      <c r="A27" s="86" t="s">
        <v>56</v>
      </c>
      <c r="B27" s="84"/>
    </row>
    <row r="28" spans="1:2" ht="25" customHeight="1" x14ac:dyDescent="0.2">
      <c r="A28" s="86" t="s">
        <v>57</v>
      </c>
      <c r="B28" s="84"/>
    </row>
    <row r="29" spans="1:2" ht="34" customHeight="1" x14ac:dyDescent="0.2">
      <c r="A29" s="86" t="s">
        <v>58</v>
      </c>
      <c r="B29" s="84"/>
    </row>
    <row r="30" spans="1:2" ht="25" customHeight="1" x14ac:dyDescent="0.2">
      <c r="A30" s="89" t="s">
        <v>35</v>
      </c>
      <c r="B30" s="90"/>
    </row>
    <row r="31" spans="1:2" ht="25" customHeight="1" x14ac:dyDescent="0.2">
      <c r="A31" s="76" t="s">
        <v>60</v>
      </c>
      <c r="B31" s="91"/>
    </row>
    <row r="32" spans="1:2" ht="25" customHeight="1" x14ac:dyDescent="0.2">
      <c r="A32" s="88" t="s">
        <v>61</v>
      </c>
      <c r="B32" s="87"/>
    </row>
    <row r="33" spans="1:2" ht="25" customHeight="1" x14ac:dyDescent="0.2">
      <c r="A33" s="88" t="s">
        <v>62</v>
      </c>
      <c r="B33" s="87"/>
    </row>
    <row r="34" spans="1:2" ht="25" customHeight="1" x14ac:dyDescent="0.2">
      <c r="A34" s="88" t="s">
        <v>63</v>
      </c>
      <c r="B34" s="87"/>
    </row>
    <row r="35" spans="1:2" ht="25" customHeight="1" x14ac:dyDescent="0.2">
      <c r="A35" s="88" t="s">
        <v>64</v>
      </c>
      <c r="B35" s="87"/>
    </row>
    <row r="36" spans="1:2" ht="25" customHeight="1" x14ac:dyDescent="0.2">
      <c r="A36" s="88" t="s">
        <v>65</v>
      </c>
      <c r="B36" s="87"/>
    </row>
    <row r="37" spans="1:2" ht="25" customHeight="1" x14ac:dyDescent="0.2">
      <c r="A37" s="88" t="s">
        <v>66</v>
      </c>
      <c r="B37" s="87"/>
    </row>
    <row r="38" spans="1:2" ht="25" customHeight="1" x14ac:dyDescent="0.2">
      <c r="A38" s="88" t="s">
        <v>59</v>
      </c>
      <c r="B38" s="87"/>
    </row>
    <row r="39" spans="1:2" ht="43" customHeight="1" x14ac:dyDescent="0.2">
      <c r="A39" s="86" t="s">
        <v>67</v>
      </c>
      <c r="B39" s="84"/>
    </row>
    <row r="40" spans="1:2" ht="41" customHeight="1" x14ac:dyDescent="0.2">
      <c r="A40" s="86" t="s">
        <v>68</v>
      </c>
      <c r="B40" s="84"/>
    </row>
    <row r="41" spans="1:2" ht="25" customHeight="1" x14ac:dyDescent="0.2">
      <c r="A41" s="86" t="s">
        <v>69</v>
      </c>
      <c r="B41" s="84"/>
    </row>
    <row r="42" spans="1:2" ht="25" customHeight="1" x14ac:dyDescent="0.2">
      <c r="A42" s="86" t="s">
        <v>70</v>
      </c>
      <c r="B42" s="87"/>
    </row>
    <row r="43" spans="1:2" ht="39" customHeight="1" x14ac:dyDescent="0.2">
      <c r="A43" s="86" t="s">
        <v>71</v>
      </c>
      <c r="B43" s="84"/>
    </row>
    <row r="44" spans="1:2" ht="32" customHeight="1" x14ac:dyDescent="0.2">
      <c r="A44" s="86" t="s">
        <v>72</v>
      </c>
      <c r="B44" s="84"/>
    </row>
    <row r="45" spans="1:2" ht="32" customHeight="1" x14ac:dyDescent="0.2">
      <c r="A45" s="86" t="s">
        <v>73</v>
      </c>
      <c r="B45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44407-9A55-4B03-86E7-BC8D67E71DAF}">
  <dimension ref="A3:A36"/>
  <sheetViews>
    <sheetView showGridLines="0" zoomScale="210" zoomScaleNormal="210" workbookViewId="0">
      <selection activeCell="A36" sqref="A36"/>
    </sheetView>
  </sheetViews>
  <sheetFormatPr baseColWidth="10" defaultColWidth="8.83203125" defaultRowHeight="15" x14ac:dyDescent="0.2"/>
  <cols>
    <col min="1" max="1" width="28.6640625" bestFit="1" customWidth="1"/>
  </cols>
  <sheetData>
    <row r="3" spans="1:1" x14ac:dyDescent="0.2">
      <c r="A3" s="4" t="s">
        <v>74</v>
      </c>
    </row>
    <row r="4" spans="1:1" x14ac:dyDescent="0.2">
      <c r="A4" s="4" t="s">
        <v>75</v>
      </c>
    </row>
    <row r="5" spans="1:1" x14ac:dyDescent="0.2">
      <c r="A5" s="4" t="s">
        <v>76</v>
      </c>
    </row>
    <row r="6" spans="1:1" x14ac:dyDescent="0.2">
      <c r="A6" s="4" t="s">
        <v>77</v>
      </c>
    </row>
    <row r="7" spans="1:1" x14ac:dyDescent="0.2">
      <c r="A7" s="4" t="s">
        <v>78</v>
      </c>
    </row>
    <row r="8" spans="1:1" x14ac:dyDescent="0.2">
      <c r="A8" s="4" t="s">
        <v>79</v>
      </c>
    </row>
    <row r="9" spans="1:1" x14ac:dyDescent="0.2">
      <c r="A9" s="4" t="s">
        <v>80</v>
      </c>
    </row>
    <row r="10" spans="1:1" x14ac:dyDescent="0.2">
      <c r="A10" s="4" t="s">
        <v>81</v>
      </c>
    </row>
    <row r="11" spans="1:1" x14ac:dyDescent="0.2">
      <c r="A11" s="4" t="s">
        <v>82</v>
      </c>
    </row>
    <row r="12" spans="1:1" x14ac:dyDescent="0.2">
      <c r="A12" s="4" t="s">
        <v>83</v>
      </c>
    </row>
    <row r="13" spans="1:1" x14ac:dyDescent="0.2">
      <c r="A13" s="4" t="s">
        <v>84</v>
      </c>
    </row>
    <row r="14" spans="1:1" x14ac:dyDescent="0.2">
      <c r="A14" s="4" t="s">
        <v>85</v>
      </c>
    </row>
    <row r="15" spans="1:1" x14ac:dyDescent="0.2">
      <c r="A15" s="4" t="s">
        <v>86</v>
      </c>
    </row>
    <row r="16" spans="1:1" x14ac:dyDescent="0.2">
      <c r="A16" s="4" t="s">
        <v>87</v>
      </c>
    </row>
    <row r="17" spans="1:1" x14ac:dyDescent="0.2">
      <c r="A17" s="92" t="s">
        <v>2</v>
      </c>
    </row>
    <row r="18" spans="1:1" x14ac:dyDescent="0.2">
      <c r="A18" s="4" t="s">
        <v>88</v>
      </c>
    </row>
    <row r="19" spans="1:1" x14ac:dyDescent="0.2">
      <c r="A19" s="4" t="s">
        <v>89</v>
      </c>
    </row>
    <row r="20" spans="1:1" x14ac:dyDescent="0.2">
      <c r="A20" s="4" t="s">
        <v>90</v>
      </c>
    </row>
    <row r="21" spans="1:1" x14ac:dyDescent="0.2">
      <c r="A21" s="92" t="s">
        <v>91</v>
      </c>
    </row>
    <row r="22" spans="1:1" x14ac:dyDescent="0.2">
      <c r="A22" s="4" t="s">
        <v>92</v>
      </c>
    </row>
    <row r="23" spans="1:1" x14ac:dyDescent="0.2">
      <c r="A23" s="4" t="s">
        <v>93</v>
      </c>
    </row>
    <row r="24" spans="1:1" x14ac:dyDescent="0.2">
      <c r="A24" s="4" t="s">
        <v>94</v>
      </c>
    </row>
    <row r="25" spans="1:1" x14ac:dyDescent="0.2">
      <c r="A25" s="4" t="s">
        <v>95</v>
      </c>
    </row>
    <row r="26" spans="1:1" x14ac:dyDescent="0.2">
      <c r="A26" s="4" t="s">
        <v>96</v>
      </c>
    </row>
    <row r="27" spans="1:1" x14ac:dyDescent="0.2">
      <c r="A27" s="4" t="s">
        <v>97</v>
      </c>
    </row>
    <row r="28" spans="1:1" x14ac:dyDescent="0.2">
      <c r="A28" s="4" t="s">
        <v>98</v>
      </c>
    </row>
    <row r="29" spans="1:1" x14ac:dyDescent="0.2">
      <c r="A29" s="4" t="s">
        <v>99</v>
      </c>
    </row>
    <row r="30" spans="1:1" x14ac:dyDescent="0.2">
      <c r="A30" s="4" t="s">
        <v>100</v>
      </c>
    </row>
    <row r="31" spans="1:1" x14ac:dyDescent="0.2">
      <c r="A31" s="4" t="s">
        <v>101</v>
      </c>
    </row>
    <row r="32" spans="1:1" x14ac:dyDescent="0.2">
      <c r="A32" s="4" t="s">
        <v>102</v>
      </c>
    </row>
    <row r="33" spans="1:1" x14ac:dyDescent="0.2">
      <c r="A33" s="4" t="s">
        <v>103</v>
      </c>
    </row>
    <row r="34" spans="1:1" x14ac:dyDescent="0.2">
      <c r="A34" s="4" t="s">
        <v>104</v>
      </c>
    </row>
    <row r="35" spans="1:1" x14ac:dyDescent="0.2">
      <c r="A35" s="4" t="s">
        <v>105</v>
      </c>
    </row>
    <row r="36" spans="1:1" x14ac:dyDescent="0.2">
      <c r="A36" s="4" t="s">
        <v>106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0AAD-D586-4F0B-998E-BEB6ACB4B316}">
  <dimension ref="A4:L28"/>
  <sheetViews>
    <sheetView showGridLines="0" zoomScale="214" zoomScaleNormal="214" workbookViewId="0">
      <selection activeCell="K26" sqref="K26"/>
    </sheetView>
  </sheetViews>
  <sheetFormatPr baseColWidth="10" defaultColWidth="9.1640625" defaultRowHeight="12" x14ac:dyDescent="0.15"/>
  <cols>
    <col min="1" max="1" width="14.1640625" style="5" bestFit="1" customWidth="1"/>
    <col min="2" max="2" width="14.6640625" style="5" bestFit="1" customWidth="1"/>
    <col min="3" max="3" width="9.1640625" style="5"/>
    <col min="4" max="4" width="37.6640625" style="5" bestFit="1" customWidth="1"/>
    <col min="5" max="5" width="8.33203125" style="5" bestFit="1" customWidth="1"/>
    <col min="6" max="8" width="9.1640625" style="5"/>
    <col min="9" max="9" width="8.5" style="5" customWidth="1"/>
    <col min="10" max="16384" width="9.1640625" style="5"/>
  </cols>
  <sheetData>
    <row r="4" spans="1:12" x14ac:dyDescent="0.15">
      <c r="A4" s="5" t="s">
        <v>107</v>
      </c>
      <c r="B4" s="4" t="s">
        <v>108</v>
      </c>
    </row>
    <row r="5" spans="1:12" x14ac:dyDescent="0.15">
      <c r="B5" s="4" t="s">
        <v>109</v>
      </c>
    </row>
    <row r="6" spans="1:12" x14ac:dyDescent="0.15">
      <c r="B6" s="92" t="s">
        <v>110</v>
      </c>
    </row>
    <row r="8" spans="1:12" x14ac:dyDescent="0.15">
      <c r="A8" s="4" t="s">
        <v>111</v>
      </c>
      <c r="B8" s="4">
        <f>Detalles!B8</f>
        <v>0</v>
      </c>
    </row>
    <row r="9" spans="1:12" x14ac:dyDescent="0.15">
      <c r="A9" s="4" t="s">
        <v>112</v>
      </c>
      <c r="B9" s="4">
        <f>B8*2.2</f>
        <v>0</v>
      </c>
    </row>
    <row r="11" spans="1:12" ht="13" thickBot="1" x14ac:dyDescent="0.2">
      <c r="D11" s="59" t="s">
        <v>113</v>
      </c>
      <c r="E11" s="59"/>
      <c r="F11" s="59"/>
      <c r="G11" s="59"/>
      <c r="H11" s="59"/>
      <c r="I11" s="59"/>
      <c r="J11" s="59"/>
      <c r="K11" s="59"/>
      <c r="L11" s="59"/>
    </row>
    <row r="12" spans="1:12" ht="13" thickBot="1" x14ac:dyDescent="0.2">
      <c r="D12" s="6"/>
      <c r="E12" s="7"/>
      <c r="F12" s="7"/>
      <c r="G12" s="7"/>
      <c r="H12" s="7"/>
      <c r="I12" s="7"/>
      <c r="J12" s="7"/>
      <c r="K12" s="7"/>
      <c r="L12" s="8"/>
    </row>
    <row r="13" spans="1:12" ht="13" thickBot="1" x14ac:dyDescent="0.2">
      <c r="D13" s="9" t="s">
        <v>115</v>
      </c>
      <c r="E13" s="10">
        <f>B9</f>
        <v>0</v>
      </c>
      <c r="F13" s="11"/>
      <c r="G13" s="11"/>
      <c r="H13" s="11"/>
      <c r="I13" s="11"/>
      <c r="J13" s="11"/>
      <c r="K13" s="11"/>
      <c r="L13" s="12"/>
    </row>
    <row r="14" spans="1:12" x14ac:dyDescent="0.15">
      <c r="D14" s="13"/>
      <c r="E14" s="11"/>
      <c r="F14" s="11"/>
      <c r="G14" s="11"/>
      <c r="H14" s="11"/>
      <c r="I14" s="11"/>
      <c r="J14" s="11"/>
      <c r="K14" s="11"/>
      <c r="L14" s="12"/>
    </row>
    <row r="15" spans="1:12" x14ac:dyDescent="0.15">
      <c r="D15" s="14"/>
      <c r="E15" s="60" t="s">
        <v>3</v>
      </c>
      <c r="F15" s="60"/>
      <c r="G15" s="15"/>
      <c r="H15" s="61" t="s">
        <v>4</v>
      </c>
      <c r="I15" s="61"/>
      <c r="J15" s="15"/>
      <c r="K15" s="61"/>
      <c r="L15" s="62"/>
    </row>
    <row r="16" spans="1:12" x14ac:dyDescent="0.15">
      <c r="D16" s="16" t="s">
        <v>5</v>
      </c>
      <c r="E16" s="27">
        <f>E13*10</f>
        <v>0</v>
      </c>
      <c r="F16" s="27">
        <f>E13*12</f>
        <v>0</v>
      </c>
      <c r="G16" s="17"/>
      <c r="H16" s="28">
        <f>E13*12</f>
        <v>0</v>
      </c>
      <c r="I16" s="28">
        <f>E13*14</f>
        <v>0</v>
      </c>
      <c r="J16" s="17"/>
      <c r="K16" s="18"/>
      <c r="L16" s="19"/>
    </row>
    <row r="17" spans="4:12" ht="13" thickBot="1" x14ac:dyDescent="0.2">
      <c r="D17" s="20"/>
      <c r="E17" s="21"/>
      <c r="F17" s="21"/>
      <c r="G17" s="21"/>
      <c r="H17" s="21"/>
      <c r="I17" s="21"/>
      <c r="J17" s="21"/>
      <c r="K17" s="21"/>
      <c r="L17" s="22"/>
    </row>
    <row r="18" spans="4:12" x14ac:dyDescent="0.15">
      <c r="D18" s="11"/>
      <c r="E18" s="11"/>
      <c r="F18" s="11"/>
      <c r="G18" s="11"/>
      <c r="H18" s="11"/>
      <c r="I18" s="11"/>
      <c r="J18" s="11"/>
      <c r="K18" s="11"/>
      <c r="L18" s="11"/>
    </row>
    <row r="19" spans="4:12" x14ac:dyDescent="0.15">
      <c r="D19" s="11"/>
      <c r="E19" s="11"/>
      <c r="F19" s="11"/>
      <c r="G19" s="11"/>
      <c r="H19" s="11"/>
      <c r="I19" s="11"/>
      <c r="J19" s="11"/>
      <c r="K19" s="11"/>
      <c r="L19" s="11"/>
    </row>
    <row r="20" spans="4:12" x14ac:dyDescent="0.15">
      <c r="D20" s="11"/>
      <c r="E20" s="11"/>
      <c r="F20" s="11"/>
      <c r="G20" s="11"/>
      <c r="H20" s="11"/>
      <c r="I20" s="11"/>
      <c r="J20" s="11"/>
      <c r="K20" s="11"/>
      <c r="L20" s="11"/>
    </row>
    <row r="21" spans="4:12" ht="13" thickBot="1" x14ac:dyDescent="0.2">
      <c r="D21" s="59" t="s">
        <v>114</v>
      </c>
      <c r="E21" s="59"/>
      <c r="F21" s="59"/>
      <c r="G21" s="59"/>
      <c r="H21" s="59"/>
      <c r="I21" s="59"/>
      <c r="J21" s="59"/>
      <c r="K21" s="59"/>
      <c r="L21" s="59"/>
    </row>
    <row r="22" spans="4:12" ht="13" thickBot="1" x14ac:dyDescent="0.2">
      <c r="D22" s="6"/>
      <c r="E22" s="7"/>
      <c r="F22" s="7"/>
      <c r="G22" s="7"/>
      <c r="H22" s="7"/>
      <c r="I22" s="7"/>
      <c r="J22" s="7"/>
      <c r="K22" s="7"/>
      <c r="L22" s="8"/>
    </row>
    <row r="23" spans="4:12" ht="14" thickBot="1" x14ac:dyDescent="0.2">
      <c r="D23" s="23" t="s">
        <v>116</v>
      </c>
      <c r="E23" s="24">
        <v>2500</v>
      </c>
      <c r="F23" s="11"/>
      <c r="G23" s="11"/>
      <c r="H23" s="11"/>
      <c r="I23" s="11"/>
      <c r="J23" s="11"/>
      <c r="K23" s="11"/>
      <c r="L23" s="12"/>
    </row>
    <row r="24" spans="4:12" x14ac:dyDescent="0.15">
      <c r="D24" s="13"/>
      <c r="E24" s="11"/>
      <c r="F24" s="11"/>
      <c r="G24" s="11"/>
      <c r="H24" s="11"/>
      <c r="I24" s="11"/>
      <c r="J24" s="11"/>
      <c r="K24" s="11"/>
      <c r="L24" s="12"/>
    </row>
    <row r="25" spans="4:12" x14ac:dyDescent="0.15">
      <c r="D25" s="14"/>
      <c r="E25" s="60" t="s">
        <v>117</v>
      </c>
      <c r="F25" s="60"/>
      <c r="G25" s="60"/>
      <c r="H25" s="17"/>
      <c r="I25" s="60" t="s">
        <v>118</v>
      </c>
      <c r="J25" s="60"/>
      <c r="K25" s="60"/>
      <c r="L25" s="25"/>
    </row>
    <row r="26" spans="4:12" x14ac:dyDescent="0.15">
      <c r="D26" s="14"/>
      <c r="E26" s="26" t="s">
        <v>119</v>
      </c>
      <c r="F26" s="26" t="s">
        <v>120</v>
      </c>
      <c r="G26" s="26" t="s">
        <v>121</v>
      </c>
      <c r="H26" s="17"/>
      <c r="I26" s="26" t="s">
        <v>119</v>
      </c>
      <c r="J26" s="26" t="s">
        <v>120</v>
      </c>
      <c r="K26" s="26" t="s">
        <v>121</v>
      </c>
      <c r="L26" s="25"/>
    </row>
    <row r="27" spans="4:12" x14ac:dyDescent="0.15">
      <c r="D27" s="14" t="s">
        <v>110</v>
      </c>
      <c r="E27" s="29">
        <f>0.3*E23</f>
        <v>750</v>
      </c>
      <c r="F27" s="29">
        <f>0.4*E23</f>
        <v>1000</v>
      </c>
      <c r="G27" s="29">
        <f>0.3*E23</f>
        <v>750</v>
      </c>
      <c r="H27" s="17"/>
      <c r="I27" s="27">
        <f>E27/4</f>
        <v>187.5</v>
      </c>
      <c r="J27" s="27">
        <f t="shared" ref="J27" si="0">F27/4</f>
        <v>250</v>
      </c>
      <c r="K27" s="27">
        <f t="shared" ref="K27" si="1">G27/9</f>
        <v>83.333333333333329</v>
      </c>
      <c r="L27" s="25"/>
    </row>
    <row r="28" spans="4:12" ht="13" thickBot="1" x14ac:dyDescent="0.2">
      <c r="D28" s="20"/>
      <c r="E28" s="21"/>
      <c r="F28" s="21"/>
      <c r="G28" s="21"/>
      <c r="H28" s="21"/>
      <c r="I28" s="21"/>
      <c r="J28" s="21"/>
      <c r="K28" s="21"/>
      <c r="L28" s="22"/>
    </row>
  </sheetData>
  <mergeCells count="7">
    <mergeCell ref="D11:L11"/>
    <mergeCell ref="D21:L21"/>
    <mergeCell ref="E25:G25"/>
    <mergeCell ref="I25:K25"/>
    <mergeCell ref="E15:F15"/>
    <mergeCell ref="H15:I15"/>
    <mergeCell ref="K15:L15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FB9E0-CAE9-45EC-829A-0F5699137E5D}">
  <dimension ref="A2:O53"/>
  <sheetViews>
    <sheetView showGridLines="0" zoomScale="159" zoomScaleNormal="159" workbookViewId="0">
      <selection activeCell="N57" sqref="N57"/>
    </sheetView>
  </sheetViews>
  <sheetFormatPr baseColWidth="10" defaultColWidth="9.1640625" defaultRowHeight="13" x14ac:dyDescent="0.15"/>
  <cols>
    <col min="1" max="1" width="25" style="2" customWidth="1"/>
    <col min="2" max="2" width="33.1640625" style="2" customWidth="1"/>
    <col min="3" max="7" width="9.1640625" style="2"/>
    <col min="8" max="8" width="6.83203125" style="2" customWidth="1"/>
    <col min="9" max="9" width="23.33203125" style="2" bestFit="1" customWidth="1"/>
    <col min="10" max="10" width="33.33203125" style="2" customWidth="1"/>
    <col min="11" max="16384" width="9.1640625" style="2"/>
  </cols>
  <sheetData>
    <row r="2" spans="1:15" ht="29" thickBot="1" x14ac:dyDescent="0.2">
      <c r="A2" s="46" t="s">
        <v>122</v>
      </c>
      <c r="B2" s="63" t="s">
        <v>137</v>
      </c>
      <c r="C2" s="63"/>
      <c r="D2" s="63"/>
      <c r="E2" s="63"/>
      <c r="F2" s="63"/>
      <c r="G2" s="63"/>
      <c r="J2" s="63" t="s">
        <v>165</v>
      </c>
      <c r="K2" s="63"/>
      <c r="L2" s="63"/>
      <c r="M2" s="63"/>
      <c r="N2" s="63"/>
      <c r="O2" s="63"/>
    </row>
    <row r="3" spans="1:15" ht="16" thickTop="1" thickBot="1" x14ac:dyDescent="0.2">
      <c r="B3" s="30" t="s">
        <v>123</v>
      </c>
      <c r="C3" s="31" t="s">
        <v>119</v>
      </c>
      <c r="D3" s="31" t="s">
        <v>120</v>
      </c>
      <c r="E3" s="32" t="s">
        <v>121</v>
      </c>
      <c r="F3" s="31" t="s">
        <v>124</v>
      </c>
      <c r="G3" s="33" t="s">
        <v>125</v>
      </c>
      <c r="J3" s="48" t="s">
        <v>123</v>
      </c>
      <c r="K3" s="49" t="s">
        <v>157</v>
      </c>
      <c r="L3" s="49" t="s">
        <v>120</v>
      </c>
      <c r="M3" s="50" t="s">
        <v>121</v>
      </c>
      <c r="N3" s="49" t="s">
        <v>124</v>
      </c>
      <c r="O3" s="51" t="s">
        <v>158</v>
      </c>
    </row>
    <row r="4" spans="1:15" ht="14" thickTop="1" x14ac:dyDescent="0.15">
      <c r="C4" s="34"/>
      <c r="D4" s="34"/>
      <c r="E4" s="34"/>
      <c r="F4" s="34"/>
      <c r="G4" s="34"/>
      <c r="K4" s="34"/>
      <c r="L4" s="34"/>
      <c r="M4" s="34"/>
      <c r="N4" s="34"/>
      <c r="O4" s="34"/>
    </row>
    <row r="5" spans="1:15" x14ac:dyDescent="0.15">
      <c r="A5" s="64" t="s">
        <v>126</v>
      </c>
      <c r="B5" s="3" t="s">
        <v>132</v>
      </c>
      <c r="C5" s="35">
        <v>22.9</v>
      </c>
      <c r="D5" s="35">
        <v>60</v>
      </c>
      <c r="E5" s="35">
        <v>1.3</v>
      </c>
      <c r="F5" s="35">
        <v>24.9</v>
      </c>
      <c r="G5" s="36">
        <f t="shared" ref="G5:G9" si="0">SUM((C5+D5)*4)+(E5*9)</f>
        <v>343.3</v>
      </c>
      <c r="I5" s="64" t="s">
        <v>126</v>
      </c>
      <c r="J5" s="3" t="s">
        <v>159</v>
      </c>
      <c r="K5" s="35">
        <v>22.9</v>
      </c>
      <c r="L5" s="35">
        <v>60</v>
      </c>
      <c r="M5" s="35">
        <v>1.3</v>
      </c>
      <c r="N5" s="35">
        <v>24.9</v>
      </c>
      <c r="O5" s="36">
        <f t="shared" ref="O5:O8" si="1">SUM((K5+L5)*4)+(M5*9)</f>
        <v>343.3</v>
      </c>
    </row>
    <row r="6" spans="1:15" x14ac:dyDescent="0.15">
      <c r="A6" s="65"/>
      <c r="B6" s="3" t="s">
        <v>133</v>
      </c>
      <c r="C6" s="35">
        <v>0.8</v>
      </c>
      <c r="D6" s="35">
        <v>6.5</v>
      </c>
      <c r="E6" s="35">
        <v>0.1</v>
      </c>
      <c r="F6" s="35">
        <v>1.2</v>
      </c>
      <c r="G6" s="36">
        <f t="shared" si="0"/>
        <v>30.099999999999998</v>
      </c>
      <c r="I6" s="65"/>
      <c r="J6" s="3" t="s">
        <v>138</v>
      </c>
      <c r="K6" s="35">
        <v>0.8</v>
      </c>
      <c r="L6" s="35">
        <v>6.5</v>
      </c>
      <c r="M6" s="35">
        <v>0.1</v>
      </c>
      <c r="N6" s="35">
        <v>1.2</v>
      </c>
      <c r="O6" s="36">
        <f t="shared" si="1"/>
        <v>30.099999999999998</v>
      </c>
    </row>
    <row r="7" spans="1:15" x14ac:dyDescent="0.15">
      <c r="A7" s="65"/>
      <c r="B7" s="3" t="s">
        <v>134</v>
      </c>
      <c r="C7" s="35">
        <v>0.8</v>
      </c>
      <c r="D7" s="35">
        <v>3.3</v>
      </c>
      <c r="E7" s="35">
        <v>0.2</v>
      </c>
      <c r="F7" s="35">
        <v>1.6</v>
      </c>
      <c r="G7" s="36">
        <f t="shared" si="0"/>
        <v>18.2</v>
      </c>
      <c r="I7" s="65"/>
      <c r="J7" s="3" t="s">
        <v>136</v>
      </c>
      <c r="K7" s="35">
        <v>18.8</v>
      </c>
      <c r="L7" s="35">
        <v>11.8</v>
      </c>
      <c r="M7" s="35">
        <v>36</v>
      </c>
      <c r="N7" s="35">
        <v>6.2</v>
      </c>
      <c r="O7" s="36">
        <f>SUM((K7+L7)*4)+(M7*9)</f>
        <v>446.4</v>
      </c>
    </row>
    <row r="8" spans="1:15" x14ac:dyDescent="0.15">
      <c r="A8" s="65"/>
      <c r="B8" s="3" t="s">
        <v>135</v>
      </c>
      <c r="C8" s="35">
        <v>0.6</v>
      </c>
      <c r="D8" s="35">
        <v>0.9</v>
      </c>
      <c r="E8" s="35">
        <v>0.2</v>
      </c>
      <c r="F8" s="35">
        <v>0.8</v>
      </c>
      <c r="G8" s="36">
        <f t="shared" si="0"/>
        <v>7.8</v>
      </c>
      <c r="I8" s="66"/>
      <c r="J8" s="3" t="s">
        <v>160</v>
      </c>
      <c r="K8" s="35">
        <v>0.6</v>
      </c>
      <c r="L8" s="35">
        <v>0.9</v>
      </c>
      <c r="M8" s="35">
        <v>0.2</v>
      </c>
      <c r="N8" s="35">
        <v>0.8</v>
      </c>
      <c r="O8" s="36">
        <f t="shared" si="1"/>
        <v>7.8</v>
      </c>
    </row>
    <row r="9" spans="1:15" x14ac:dyDescent="0.15">
      <c r="A9" s="66"/>
      <c r="B9" s="3" t="s">
        <v>136</v>
      </c>
      <c r="C9" s="35">
        <v>18.8</v>
      </c>
      <c r="D9" s="35">
        <v>11.8</v>
      </c>
      <c r="E9" s="35">
        <v>36</v>
      </c>
      <c r="F9" s="35">
        <v>6.2</v>
      </c>
      <c r="G9" s="36">
        <f t="shared" si="0"/>
        <v>446.4</v>
      </c>
    </row>
    <row r="10" spans="1:15" x14ac:dyDescent="0.15">
      <c r="C10" s="34"/>
      <c r="D10" s="34"/>
      <c r="E10" s="34"/>
      <c r="F10" s="34"/>
      <c r="G10" s="34"/>
      <c r="K10" s="34"/>
      <c r="L10" s="34"/>
      <c r="M10" s="34"/>
      <c r="N10" s="34"/>
      <c r="O10" s="34"/>
    </row>
    <row r="11" spans="1:15" x14ac:dyDescent="0.15">
      <c r="C11" s="34"/>
      <c r="D11" s="34"/>
      <c r="E11" s="34"/>
      <c r="F11" s="34"/>
      <c r="G11" s="34"/>
      <c r="K11" s="34"/>
      <c r="L11" s="34"/>
      <c r="M11" s="34"/>
      <c r="N11" s="34"/>
      <c r="O11" s="34"/>
    </row>
    <row r="12" spans="1:15" x14ac:dyDescent="0.15">
      <c r="C12" s="34"/>
      <c r="D12" s="34"/>
      <c r="E12" s="34"/>
      <c r="F12" s="34"/>
      <c r="G12" s="34"/>
      <c r="K12" s="34"/>
      <c r="L12" s="34"/>
      <c r="M12" s="34"/>
      <c r="N12" s="34"/>
      <c r="O12" s="34"/>
    </row>
    <row r="13" spans="1:15" x14ac:dyDescent="0.15">
      <c r="A13" s="67" t="s">
        <v>127</v>
      </c>
      <c r="B13" s="3" t="s">
        <v>138</v>
      </c>
      <c r="C13" s="35">
        <v>0.3</v>
      </c>
      <c r="D13" s="35">
        <v>20</v>
      </c>
      <c r="E13" s="35">
        <v>0.8</v>
      </c>
      <c r="F13" s="35">
        <v>4.8</v>
      </c>
      <c r="G13" s="36">
        <f t="shared" ref="G13:G15" si="2">SUM((C13+D13)*4)+(E13*9)</f>
        <v>88.4</v>
      </c>
      <c r="I13" s="64" t="s">
        <v>156</v>
      </c>
      <c r="J13" s="74" t="s">
        <v>161</v>
      </c>
      <c r="K13" s="35">
        <v>6</v>
      </c>
      <c r="L13" s="35">
        <v>28.7</v>
      </c>
      <c r="M13" s="35">
        <v>2</v>
      </c>
      <c r="N13" s="35">
        <v>2.4</v>
      </c>
      <c r="O13" s="36">
        <f t="shared" ref="O13:O15" si="3">SUM((K13+L13)*4)+(M13*9)</f>
        <v>156.80000000000001</v>
      </c>
    </row>
    <row r="14" spans="1:15" x14ac:dyDescent="0.15">
      <c r="A14" s="68"/>
      <c r="B14" s="3" t="s">
        <v>139</v>
      </c>
      <c r="C14" s="35">
        <v>5</v>
      </c>
      <c r="D14" s="35">
        <v>5</v>
      </c>
      <c r="E14" s="35">
        <v>1.5</v>
      </c>
      <c r="F14" s="35">
        <v>2</v>
      </c>
      <c r="G14" s="36">
        <f t="shared" si="2"/>
        <v>53.5</v>
      </c>
      <c r="I14" s="65"/>
      <c r="J14" s="3" t="s">
        <v>139</v>
      </c>
      <c r="K14" s="35">
        <v>5</v>
      </c>
      <c r="L14" s="35">
        <v>5</v>
      </c>
      <c r="M14" s="35">
        <v>1.5</v>
      </c>
      <c r="N14" s="35">
        <v>2</v>
      </c>
      <c r="O14" s="36">
        <f t="shared" si="3"/>
        <v>53.5</v>
      </c>
    </row>
    <row r="15" spans="1:15" x14ac:dyDescent="0.15">
      <c r="A15" s="69"/>
      <c r="B15" s="3" t="s">
        <v>140</v>
      </c>
      <c r="C15" s="35">
        <v>0.1</v>
      </c>
      <c r="D15" s="35">
        <v>1.6</v>
      </c>
      <c r="E15" s="35">
        <v>0</v>
      </c>
      <c r="F15" s="35">
        <v>1.1000000000000001</v>
      </c>
      <c r="G15" s="36">
        <f t="shared" si="2"/>
        <v>6.8000000000000007</v>
      </c>
      <c r="I15" s="66"/>
      <c r="J15" s="3" t="s">
        <v>7</v>
      </c>
      <c r="K15" s="35">
        <v>0.1</v>
      </c>
      <c r="L15" s="35">
        <v>1.6</v>
      </c>
      <c r="M15" s="35">
        <v>0</v>
      </c>
      <c r="N15" s="35">
        <v>1.1000000000000001</v>
      </c>
      <c r="O15" s="36">
        <f t="shared" si="3"/>
        <v>6.8000000000000007</v>
      </c>
    </row>
    <row r="16" spans="1:15" x14ac:dyDescent="0.15">
      <c r="C16" s="34"/>
      <c r="D16" s="34"/>
      <c r="E16" s="34"/>
      <c r="F16" s="34"/>
      <c r="G16" s="34"/>
      <c r="K16" s="34"/>
      <c r="L16" s="34"/>
      <c r="M16" s="34"/>
      <c r="N16" s="34"/>
      <c r="O16" s="34"/>
    </row>
    <row r="17" spans="1:15" x14ac:dyDescent="0.15">
      <c r="C17" s="34"/>
      <c r="D17" s="34"/>
      <c r="E17" s="34"/>
      <c r="F17" s="34"/>
      <c r="G17" s="34"/>
      <c r="K17" s="34"/>
      <c r="L17" s="34"/>
      <c r="M17" s="34"/>
      <c r="N17" s="34"/>
      <c r="O17" s="34"/>
    </row>
    <row r="18" spans="1:15" x14ac:dyDescent="0.15">
      <c r="A18" s="64" t="s">
        <v>130</v>
      </c>
      <c r="B18" s="3" t="s">
        <v>132</v>
      </c>
      <c r="C18" s="35">
        <v>22.9</v>
      </c>
      <c r="D18" s="35">
        <v>60</v>
      </c>
      <c r="E18" s="35">
        <v>1.3</v>
      </c>
      <c r="F18" s="35">
        <v>24.9</v>
      </c>
      <c r="G18" s="36">
        <f t="shared" ref="G18:G29" si="4">SUM((C18+D18)*4)+(E18*9)</f>
        <v>343.3</v>
      </c>
      <c r="I18" s="64" t="s">
        <v>130</v>
      </c>
      <c r="J18" s="3" t="s">
        <v>132</v>
      </c>
      <c r="K18" s="35">
        <v>22.9</v>
      </c>
      <c r="L18" s="35">
        <v>60</v>
      </c>
      <c r="M18" s="35">
        <v>1.3</v>
      </c>
      <c r="N18" s="35">
        <v>24.9</v>
      </c>
      <c r="O18" s="36">
        <f t="shared" ref="O18:O23" si="5">SUM((K18+L18)*4)+(M18*9)</f>
        <v>343.3</v>
      </c>
    </row>
    <row r="19" spans="1:15" x14ac:dyDescent="0.15">
      <c r="A19" s="65"/>
      <c r="B19" s="3" t="s">
        <v>133</v>
      </c>
      <c r="C19" s="35">
        <v>0.8</v>
      </c>
      <c r="D19" s="35">
        <v>6.5</v>
      </c>
      <c r="E19" s="35">
        <v>0.1</v>
      </c>
      <c r="F19" s="35">
        <v>1.2</v>
      </c>
      <c r="G19" s="36">
        <f t="shared" si="4"/>
        <v>30.099999999999998</v>
      </c>
      <c r="I19" s="65"/>
      <c r="J19" s="3" t="s">
        <v>133</v>
      </c>
      <c r="K19" s="35">
        <v>0.8</v>
      </c>
      <c r="L19" s="35">
        <v>6.5</v>
      </c>
      <c r="M19" s="35">
        <v>0.1</v>
      </c>
      <c r="N19" s="35">
        <v>1.2</v>
      </c>
      <c r="O19" s="36">
        <f t="shared" si="5"/>
        <v>30.099999999999998</v>
      </c>
    </row>
    <row r="20" spans="1:15" x14ac:dyDescent="0.15">
      <c r="A20" s="65"/>
      <c r="B20" s="3" t="s">
        <v>134</v>
      </c>
      <c r="C20" s="35">
        <v>0.8</v>
      </c>
      <c r="D20" s="35">
        <v>3.3</v>
      </c>
      <c r="E20" s="35">
        <v>0.2</v>
      </c>
      <c r="F20" s="35">
        <v>1.6</v>
      </c>
      <c r="G20" s="36">
        <f t="shared" si="4"/>
        <v>18.2</v>
      </c>
      <c r="I20" s="65"/>
      <c r="J20" s="3" t="s">
        <v>134</v>
      </c>
      <c r="K20" s="35">
        <v>0.8</v>
      </c>
      <c r="L20" s="35">
        <v>3.3</v>
      </c>
      <c r="M20" s="35">
        <v>0.2</v>
      </c>
      <c r="N20" s="35">
        <v>1.6</v>
      </c>
      <c r="O20" s="36">
        <f t="shared" si="5"/>
        <v>18.2</v>
      </c>
    </row>
    <row r="21" spans="1:15" x14ac:dyDescent="0.15">
      <c r="A21" s="65"/>
      <c r="B21" s="3" t="s">
        <v>141</v>
      </c>
      <c r="C21" s="35">
        <v>1.6</v>
      </c>
      <c r="D21" s="35">
        <v>4.0999999999999996</v>
      </c>
      <c r="E21" s="35">
        <v>0.1</v>
      </c>
      <c r="F21" s="35">
        <v>2.2999999999999998</v>
      </c>
      <c r="G21" s="36">
        <f t="shared" si="4"/>
        <v>23.699999999999996</v>
      </c>
      <c r="I21" s="65"/>
      <c r="J21" s="3" t="s">
        <v>141</v>
      </c>
      <c r="K21" s="35">
        <v>1.6</v>
      </c>
      <c r="L21" s="35">
        <v>4.0999999999999996</v>
      </c>
      <c r="M21" s="35">
        <v>0.1</v>
      </c>
      <c r="N21" s="35">
        <v>2.2999999999999998</v>
      </c>
      <c r="O21" s="36">
        <f t="shared" si="5"/>
        <v>23.699999999999996</v>
      </c>
    </row>
    <row r="22" spans="1:15" x14ac:dyDescent="0.15">
      <c r="A22" s="65"/>
      <c r="B22" s="3" t="s">
        <v>142</v>
      </c>
      <c r="C22" s="35">
        <v>0.5</v>
      </c>
      <c r="D22" s="35">
        <v>1.6</v>
      </c>
      <c r="E22" s="35">
        <v>0.1</v>
      </c>
      <c r="F22" s="35">
        <v>0.8</v>
      </c>
      <c r="G22" s="36">
        <f t="shared" si="4"/>
        <v>9.3000000000000007</v>
      </c>
      <c r="I22" s="65"/>
      <c r="J22" s="3" t="s">
        <v>142</v>
      </c>
      <c r="K22" s="35">
        <v>0.5</v>
      </c>
      <c r="L22" s="35">
        <v>1.6</v>
      </c>
      <c r="M22" s="35">
        <v>0.1</v>
      </c>
      <c r="N22" s="35">
        <v>0.8</v>
      </c>
      <c r="O22" s="36">
        <f t="shared" si="5"/>
        <v>9.3000000000000007</v>
      </c>
    </row>
    <row r="23" spans="1:15" x14ac:dyDescent="0.15">
      <c r="A23" s="65"/>
      <c r="B23" s="3" t="s">
        <v>143</v>
      </c>
      <c r="C23" s="35">
        <v>2.1</v>
      </c>
      <c r="D23" s="35">
        <v>5</v>
      </c>
      <c r="E23" s="35">
        <v>0.3</v>
      </c>
      <c r="F23" s="35">
        <v>2</v>
      </c>
      <c r="G23" s="36">
        <f t="shared" si="4"/>
        <v>31.099999999999998</v>
      </c>
      <c r="I23" s="65"/>
      <c r="J23" s="3" t="s">
        <v>143</v>
      </c>
      <c r="K23" s="35">
        <v>2.1</v>
      </c>
      <c r="L23" s="35">
        <v>5</v>
      </c>
      <c r="M23" s="35">
        <v>0.3</v>
      </c>
      <c r="N23" s="35">
        <v>2</v>
      </c>
      <c r="O23" s="36">
        <f t="shared" si="5"/>
        <v>31.099999999999998</v>
      </c>
    </row>
    <row r="24" spans="1:15" x14ac:dyDescent="0.15">
      <c r="A24" s="65"/>
      <c r="B24" s="3" t="s">
        <v>144</v>
      </c>
      <c r="C24" s="35">
        <v>0.4</v>
      </c>
      <c r="D24" s="35">
        <v>8.5</v>
      </c>
      <c r="E24" s="35">
        <v>0.1</v>
      </c>
      <c r="F24" s="35">
        <v>1.2</v>
      </c>
      <c r="G24" s="35">
        <f t="shared" si="4"/>
        <v>36.5</v>
      </c>
      <c r="I24" s="65"/>
      <c r="J24" s="3" t="s">
        <v>162</v>
      </c>
      <c r="K24" s="35">
        <v>20.8</v>
      </c>
      <c r="L24" s="35">
        <v>0</v>
      </c>
      <c r="M24" s="35">
        <v>9.3000000000000007</v>
      </c>
      <c r="N24" s="35">
        <v>0</v>
      </c>
      <c r="O24" s="36">
        <f t="shared" ref="O24:O25" si="6">SUM((K24+L24)*4)+(M24*9)</f>
        <v>166.9</v>
      </c>
    </row>
    <row r="25" spans="1:15" x14ac:dyDescent="0.15">
      <c r="A25" s="66"/>
      <c r="B25" s="3" t="s">
        <v>145</v>
      </c>
      <c r="C25" s="35">
        <v>20.8</v>
      </c>
      <c r="D25" s="35">
        <v>0</v>
      </c>
      <c r="E25" s="35">
        <v>9.3000000000000007</v>
      </c>
      <c r="F25" s="35">
        <v>0</v>
      </c>
      <c r="G25" s="36">
        <f>SUM((C25+D25)*4)+(E25*9)</f>
        <v>166.9</v>
      </c>
      <c r="I25" s="66"/>
      <c r="J25" s="3" t="s">
        <v>163</v>
      </c>
      <c r="K25" s="35">
        <v>14.2</v>
      </c>
      <c r="L25" s="35">
        <v>144</v>
      </c>
      <c r="M25" s="35">
        <v>5.0999999999999996</v>
      </c>
      <c r="N25" s="35">
        <v>0</v>
      </c>
      <c r="O25" s="35">
        <f t="shared" si="6"/>
        <v>678.69999999999993</v>
      </c>
    </row>
    <row r="26" spans="1:15" x14ac:dyDescent="0.15">
      <c r="C26" s="37"/>
      <c r="D26" s="37"/>
      <c r="E26" s="37"/>
      <c r="F26" s="37"/>
      <c r="G26" s="38"/>
      <c r="K26" s="37"/>
      <c r="L26" s="37"/>
      <c r="M26" s="37"/>
      <c r="N26" s="37"/>
      <c r="O26" s="45"/>
    </row>
    <row r="27" spans="1:15" x14ac:dyDescent="0.15">
      <c r="C27" s="37"/>
      <c r="D27" s="37"/>
      <c r="E27" s="37"/>
      <c r="F27" s="37"/>
      <c r="G27" s="38"/>
      <c r="K27" s="37"/>
      <c r="L27" s="37"/>
      <c r="M27" s="37"/>
      <c r="N27" s="37"/>
      <c r="O27" s="38"/>
    </row>
    <row r="28" spans="1:15" x14ac:dyDescent="0.15">
      <c r="A28" s="64" t="s">
        <v>128</v>
      </c>
      <c r="B28" s="3" t="s">
        <v>146</v>
      </c>
      <c r="C28" s="35">
        <f>21*2</f>
        <v>42</v>
      </c>
      <c r="D28" s="35">
        <f>1.6*2</f>
        <v>3.2</v>
      </c>
      <c r="E28" s="35">
        <f>2.2*2</f>
        <v>4.4000000000000004</v>
      </c>
      <c r="F28" s="35">
        <v>0</v>
      </c>
      <c r="G28" s="35">
        <f t="shared" si="4"/>
        <v>220.4</v>
      </c>
      <c r="I28" s="64" t="s">
        <v>128</v>
      </c>
      <c r="J28" s="3" t="s">
        <v>146</v>
      </c>
      <c r="K28" s="35">
        <f>21*2</f>
        <v>42</v>
      </c>
      <c r="L28" s="35">
        <f>1.6*2</f>
        <v>3.2</v>
      </c>
      <c r="M28" s="35">
        <f>2.2*2</f>
        <v>4.4000000000000004</v>
      </c>
      <c r="N28" s="35">
        <v>0</v>
      </c>
      <c r="O28" s="35">
        <f t="shared" ref="O28:O29" si="7">SUM((K28+L28)*4)+(M28*9)</f>
        <v>220.4</v>
      </c>
    </row>
    <row r="29" spans="1:15" x14ac:dyDescent="0.15">
      <c r="A29" s="66"/>
      <c r="B29" s="3" t="s">
        <v>6</v>
      </c>
      <c r="C29" s="35">
        <v>1</v>
      </c>
      <c r="D29" s="35">
        <v>11.3</v>
      </c>
      <c r="E29" s="35">
        <v>0.2</v>
      </c>
      <c r="F29" s="35">
        <v>4.0999999999999996</v>
      </c>
      <c r="G29" s="35">
        <f t="shared" si="4"/>
        <v>51</v>
      </c>
      <c r="I29" s="66"/>
      <c r="J29" s="3" t="s">
        <v>6</v>
      </c>
      <c r="K29" s="35">
        <v>1</v>
      </c>
      <c r="L29" s="35">
        <v>11.3</v>
      </c>
      <c r="M29" s="35">
        <v>0.2</v>
      </c>
      <c r="N29" s="35">
        <v>4.0999999999999996</v>
      </c>
      <c r="O29" s="35">
        <f t="shared" si="7"/>
        <v>51</v>
      </c>
    </row>
    <row r="30" spans="1:15" x14ac:dyDescent="0.15">
      <c r="C30" s="37"/>
      <c r="D30" s="37"/>
      <c r="E30" s="37"/>
      <c r="K30" s="37"/>
      <c r="L30" s="37"/>
      <c r="M30" s="37"/>
    </row>
    <row r="31" spans="1:15" x14ac:dyDescent="0.15">
      <c r="C31" s="34"/>
      <c r="D31" s="34"/>
      <c r="E31" s="34"/>
      <c r="K31" s="34"/>
      <c r="L31" s="34"/>
      <c r="M31" s="34"/>
    </row>
    <row r="32" spans="1:15" x14ac:dyDescent="0.15">
      <c r="C32" s="34"/>
      <c r="D32" s="34"/>
      <c r="E32" s="34"/>
      <c r="F32" s="34"/>
      <c r="G32" s="34"/>
      <c r="K32" s="34"/>
      <c r="L32" s="34"/>
      <c r="M32" s="34"/>
      <c r="N32" s="34"/>
      <c r="O32" s="34"/>
    </row>
    <row r="33" spans="1:15" x14ac:dyDescent="0.15">
      <c r="A33" s="64" t="s">
        <v>129</v>
      </c>
      <c r="B33" s="47" t="s">
        <v>147</v>
      </c>
      <c r="C33" s="35">
        <v>12.8</v>
      </c>
      <c r="D33" s="35">
        <v>2.2000000000000002</v>
      </c>
      <c r="E33" s="35">
        <v>12.8</v>
      </c>
      <c r="F33" s="35">
        <v>0.2</v>
      </c>
      <c r="G33" s="36">
        <f t="shared" ref="G33:G46" si="8">SUM((C33+D33)*4)+(E33*9)</f>
        <v>175.2</v>
      </c>
      <c r="I33" s="64" t="s">
        <v>129</v>
      </c>
      <c r="J33" s="3" t="s">
        <v>147</v>
      </c>
      <c r="K33" s="35">
        <v>12.8</v>
      </c>
      <c r="L33" s="35">
        <v>2.2000000000000002</v>
      </c>
      <c r="M33" s="35">
        <v>12.8</v>
      </c>
      <c r="N33" s="35">
        <v>0.2</v>
      </c>
      <c r="O33" s="36">
        <f t="shared" ref="O33:O38" si="9">SUM((K33+L33)*4)+(M33*9)</f>
        <v>175.2</v>
      </c>
    </row>
    <row r="34" spans="1:15" x14ac:dyDescent="0.15">
      <c r="A34" s="65"/>
      <c r="B34" s="47" t="s">
        <v>148</v>
      </c>
      <c r="C34" s="35">
        <v>7.2</v>
      </c>
      <c r="D34" s="35">
        <v>0.5</v>
      </c>
      <c r="E34" s="35">
        <v>0.1</v>
      </c>
      <c r="F34" s="35">
        <v>0</v>
      </c>
      <c r="G34" s="36">
        <f t="shared" si="8"/>
        <v>31.7</v>
      </c>
      <c r="I34" s="65"/>
      <c r="J34" s="3" t="s">
        <v>148</v>
      </c>
      <c r="K34" s="35">
        <v>7.2</v>
      </c>
      <c r="L34" s="35">
        <v>0.5</v>
      </c>
      <c r="M34" s="35">
        <v>0.1</v>
      </c>
      <c r="N34" s="35">
        <v>0</v>
      </c>
      <c r="O34" s="36">
        <f t="shared" si="9"/>
        <v>31.7</v>
      </c>
    </row>
    <row r="35" spans="1:15" x14ac:dyDescent="0.15">
      <c r="A35" s="65"/>
      <c r="B35" s="47" t="s">
        <v>133</v>
      </c>
      <c r="C35" s="35">
        <v>0.8</v>
      </c>
      <c r="D35" s="35">
        <v>6.5</v>
      </c>
      <c r="E35" s="35">
        <v>0.1</v>
      </c>
      <c r="F35" s="35">
        <v>1.2</v>
      </c>
      <c r="G35" s="36">
        <f t="shared" si="8"/>
        <v>30.099999999999998</v>
      </c>
      <c r="I35" s="65"/>
      <c r="J35" s="3" t="s">
        <v>133</v>
      </c>
      <c r="K35" s="35">
        <v>0.8</v>
      </c>
      <c r="L35" s="35">
        <v>6.5</v>
      </c>
      <c r="M35" s="35">
        <v>0.1</v>
      </c>
      <c r="N35" s="35">
        <v>1.2</v>
      </c>
      <c r="O35" s="36">
        <f t="shared" si="9"/>
        <v>30.099999999999998</v>
      </c>
    </row>
    <row r="36" spans="1:15" x14ac:dyDescent="0.15">
      <c r="A36" s="65"/>
      <c r="B36" s="47" t="s">
        <v>134</v>
      </c>
      <c r="C36" s="35">
        <v>0.8</v>
      </c>
      <c r="D36" s="35">
        <v>3.3</v>
      </c>
      <c r="E36" s="35">
        <v>0.2</v>
      </c>
      <c r="F36" s="35">
        <v>1.6</v>
      </c>
      <c r="G36" s="36">
        <f t="shared" si="8"/>
        <v>18.2</v>
      </c>
      <c r="I36" s="65"/>
      <c r="J36" s="3" t="s">
        <v>134</v>
      </c>
      <c r="K36" s="35">
        <v>0.8</v>
      </c>
      <c r="L36" s="35">
        <v>3.3</v>
      </c>
      <c r="M36" s="35">
        <v>0.2</v>
      </c>
      <c r="N36" s="35">
        <v>1.6</v>
      </c>
      <c r="O36" s="36">
        <f t="shared" si="9"/>
        <v>18.2</v>
      </c>
    </row>
    <row r="37" spans="1:15" x14ac:dyDescent="0.15">
      <c r="A37" s="65"/>
      <c r="I37" s="65"/>
      <c r="J37" s="74" t="s">
        <v>8</v>
      </c>
      <c r="K37" s="35">
        <v>3</v>
      </c>
      <c r="L37" s="35">
        <v>17.399999999999999</v>
      </c>
      <c r="M37" s="35">
        <v>0.4</v>
      </c>
      <c r="N37" s="35">
        <v>2.7</v>
      </c>
      <c r="O37" s="36">
        <f t="shared" si="9"/>
        <v>85.199999999999989</v>
      </c>
    </row>
    <row r="38" spans="1:15" x14ac:dyDescent="0.15">
      <c r="A38" s="65"/>
      <c r="B38" s="47" t="s">
        <v>149</v>
      </c>
      <c r="C38" s="43">
        <v>1.2</v>
      </c>
      <c r="D38" s="35">
        <v>17</v>
      </c>
      <c r="E38" s="35">
        <v>0.1</v>
      </c>
      <c r="F38" s="35">
        <v>1.3</v>
      </c>
      <c r="G38" s="36">
        <f t="shared" si="8"/>
        <v>73.7</v>
      </c>
      <c r="I38" s="65"/>
      <c r="J38" s="47" t="s">
        <v>149</v>
      </c>
      <c r="K38" s="35">
        <v>1.2</v>
      </c>
      <c r="L38" s="35">
        <v>17</v>
      </c>
      <c r="M38" s="35">
        <v>0.1</v>
      </c>
      <c r="N38" s="35">
        <v>1.3</v>
      </c>
      <c r="O38" s="36">
        <f t="shared" si="9"/>
        <v>73.7</v>
      </c>
    </row>
    <row r="39" spans="1:15" x14ac:dyDescent="0.15">
      <c r="A39" s="65"/>
      <c r="B39" s="47" t="s">
        <v>150</v>
      </c>
      <c r="I39" s="65"/>
      <c r="J39" s="47" t="s">
        <v>150</v>
      </c>
      <c r="K39" s="3"/>
      <c r="L39" s="3"/>
      <c r="M39" s="3"/>
      <c r="N39" s="3"/>
      <c r="O39" s="3"/>
    </row>
    <row r="40" spans="1:15" x14ac:dyDescent="0.15">
      <c r="A40" s="66"/>
      <c r="B40" s="47" t="s">
        <v>151</v>
      </c>
      <c r="C40" s="44">
        <v>0</v>
      </c>
      <c r="D40" s="39">
        <v>0</v>
      </c>
      <c r="E40" s="39">
        <v>4</v>
      </c>
      <c r="F40" s="39">
        <v>0</v>
      </c>
      <c r="G40" s="36">
        <f t="shared" si="8"/>
        <v>36</v>
      </c>
      <c r="I40" s="66"/>
      <c r="J40" s="47" t="s">
        <v>151</v>
      </c>
      <c r="K40" s="39">
        <v>0</v>
      </c>
      <c r="L40" s="39">
        <v>0</v>
      </c>
      <c r="M40" s="39">
        <v>4</v>
      </c>
      <c r="N40" s="39">
        <v>0</v>
      </c>
      <c r="O40" s="36">
        <f t="shared" ref="O40" si="10">SUM((K40+L40)*4)+(M40*9)</f>
        <v>36</v>
      </c>
    </row>
    <row r="41" spans="1:15" x14ac:dyDescent="0.15">
      <c r="C41" s="41"/>
      <c r="D41" s="41"/>
      <c r="E41" s="41"/>
      <c r="F41" s="41"/>
      <c r="G41" s="41"/>
      <c r="K41" s="41"/>
      <c r="L41" s="41"/>
      <c r="M41" s="41"/>
      <c r="N41" s="41"/>
      <c r="O41" s="42"/>
    </row>
    <row r="42" spans="1:15" x14ac:dyDescent="0.15">
      <c r="A42" s="64" t="s">
        <v>131</v>
      </c>
      <c r="B42" s="3" t="s">
        <v>152</v>
      </c>
      <c r="C42" s="44">
        <v>7.5</v>
      </c>
      <c r="D42" s="39">
        <v>12.5</v>
      </c>
      <c r="E42" s="39">
        <v>2.5</v>
      </c>
      <c r="F42" s="39">
        <v>0</v>
      </c>
      <c r="G42" s="36">
        <f t="shared" si="8"/>
        <v>102.5</v>
      </c>
      <c r="I42" s="64" t="s">
        <v>131</v>
      </c>
      <c r="J42" s="3" t="s">
        <v>152</v>
      </c>
      <c r="K42" s="39">
        <v>7.5</v>
      </c>
      <c r="L42" s="39">
        <v>12.5</v>
      </c>
      <c r="M42" s="39">
        <v>2.5</v>
      </c>
      <c r="N42" s="39">
        <v>0</v>
      </c>
      <c r="O42" s="36">
        <f t="shared" ref="O42" si="11">SUM((K42+L42)*4)+(M42*9)</f>
        <v>102.5</v>
      </c>
    </row>
    <row r="43" spans="1:15" x14ac:dyDescent="0.15">
      <c r="A43" s="65"/>
      <c r="B43" s="3" t="s">
        <v>153</v>
      </c>
      <c r="C43" s="39"/>
      <c r="D43" s="39"/>
      <c r="E43" s="39"/>
      <c r="F43" s="39"/>
      <c r="G43" s="39"/>
      <c r="I43" s="65"/>
      <c r="J43" s="3" t="s">
        <v>153</v>
      </c>
      <c r="K43" s="39"/>
      <c r="L43" s="39"/>
      <c r="M43" s="39"/>
      <c r="N43" s="39"/>
      <c r="O43" s="39"/>
    </row>
    <row r="44" spans="1:15" x14ac:dyDescent="0.15">
      <c r="A44" s="65"/>
      <c r="B44" s="3" t="s">
        <v>164</v>
      </c>
      <c r="C44" s="39"/>
      <c r="D44" s="39"/>
      <c r="E44" s="39"/>
      <c r="F44" s="39"/>
      <c r="G44" s="39"/>
      <c r="I44" s="65"/>
      <c r="J44" s="3" t="s">
        <v>164</v>
      </c>
      <c r="K44" s="39"/>
      <c r="L44" s="39"/>
      <c r="M44" s="39"/>
      <c r="N44" s="39"/>
      <c r="O44" s="39"/>
    </row>
    <row r="45" spans="1:15" x14ac:dyDescent="0.15">
      <c r="A45" s="65"/>
      <c r="B45" s="3" t="s">
        <v>154</v>
      </c>
      <c r="C45" s="39"/>
      <c r="D45" s="39"/>
      <c r="E45" s="39"/>
      <c r="F45" s="39"/>
      <c r="G45" s="39"/>
      <c r="I45" s="65"/>
      <c r="J45" s="3" t="s">
        <v>154</v>
      </c>
      <c r="K45" s="39"/>
      <c r="L45" s="39"/>
      <c r="M45" s="39"/>
      <c r="N45" s="39"/>
      <c r="O45" s="39"/>
    </row>
    <row r="46" spans="1:15" x14ac:dyDescent="0.15">
      <c r="A46" s="66"/>
      <c r="B46" s="3" t="s">
        <v>155</v>
      </c>
      <c r="C46" s="44">
        <v>1.9</v>
      </c>
      <c r="D46" s="39">
        <v>1</v>
      </c>
      <c r="E46" s="39">
        <v>5.3</v>
      </c>
      <c r="F46" s="39">
        <v>1.1000000000000001</v>
      </c>
      <c r="G46" s="36">
        <f t="shared" si="8"/>
        <v>59.3</v>
      </c>
      <c r="I46" s="66"/>
      <c r="J46" s="3" t="s">
        <v>155</v>
      </c>
      <c r="K46" s="39">
        <v>1.9</v>
      </c>
      <c r="L46" s="39">
        <v>1</v>
      </c>
      <c r="M46" s="39">
        <v>5.3</v>
      </c>
      <c r="N46" s="39">
        <v>1.1000000000000001</v>
      </c>
      <c r="O46" s="36">
        <f t="shared" ref="O46" si="12">SUM((K46+L46)*4)+(M46*9)</f>
        <v>59.3</v>
      </c>
    </row>
    <row r="47" spans="1:15" x14ac:dyDescent="0.15">
      <c r="C47" s="41"/>
      <c r="D47" s="41"/>
      <c r="E47" s="41"/>
      <c r="F47" s="41"/>
      <c r="G47" s="42"/>
      <c r="K47" s="41"/>
      <c r="L47" s="41"/>
      <c r="M47" s="41"/>
      <c r="N47" s="41"/>
      <c r="O47" s="42"/>
    </row>
    <row r="49" spans="3:15" x14ac:dyDescent="0.15">
      <c r="C49" s="35">
        <f>SUM(C5:C40)</f>
        <v>165</v>
      </c>
      <c r="D49" s="35">
        <f>SUM(D5:D40)</f>
        <v>242.1</v>
      </c>
      <c r="E49" s="35">
        <f>SUM(E5:E48)</f>
        <v>81.299999999999983</v>
      </c>
      <c r="F49" s="35">
        <f>SUM(F5:F48)</f>
        <v>86.09999999999998</v>
      </c>
      <c r="G49" s="40">
        <f>SUM(G5:G48)</f>
        <v>2451.6999999999994</v>
      </c>
      <c r="K49" s="35">
        <f>SUM(K5:K40)</f>
        <v>186.7</v>
      </c>
      <c r="L49" s="35">
        <f>SUM(L5:L40)</f>
        <v>400.4</v>
      </c>
      <c r="M49" s="35">
        <f>SUM(M5:M48)</f>
        <v>87.699999999999989</v>
      </c>
      <c r="N49" s="35">
        <f>SUM(N5:N48)</f>
        <v>83.599999999999966</v>
      </c>
      <c r="O49" s="40">
        <f>SUM(O5:O48)</f>
        <v>3229.2999999999988</v>
      </c>
    </row>
    <row r="52" spans="3:15" x14ac:dyDescent="0.15">
      <c r="C52" s="53" t="s">
        <v>119</v>
      </c>
      <c r="D52" s="53" t="s">
        <v>120</v>
      </c>
      <c r="E52" s="53" t="s">
        <v>121</v>
      </c>
      <c r="K52" s="53" t="s">
        <v>119</v>
      </c>
      <c r="L52" s="53" t="s">
        <v>120</v>
      </c>
      <c r="M52" s="53" t="s">
        <v>121</v>
      </c>
    </row>
    <row r="53" spans="3:15" x14ac:dyDescent="0.15">
      <c r="C53" s="54">
        <v>187.5</v>
      </c>
      <c r="D53" s="54">
        <v>250</v>
      </c>
      <c r="E53" s="54">
        <v>83.333333333333329</v>
      </c>
      <c r="K53" s="54">
        <v>187.5</v>
      </c>
      <c r="L53" s="54">
        <v>250</v>
      </c>
      <c r="M53" s="54">
        <v>83.333333333333329</v>
      </c>
    </row>
  </sheetData>
  <mergeCells count="14">
    <mergeCell ref="J2:O2"/>
    <mergeCell ref="B2:G2"/>
    <mergeCell ref="A42:A46"/>
    <mergeCell ref="I5:I8"/>
    <mergeCell ref="I13:I15"/>
    <mergeCell ref="I18:I25"/>
    <mergeCell ref="I28:I29"/>
    <mergeCell ref="I33:I40"/>
    <mergeCell ref="I42:I46"/>
    <mergeCell ref="A5:A9"/>
    <mergeCell ref="A13:A15"/>
    <mergeCell ref="A18:A25"/>
    <mergeCell ref="A28:A29"/>
    <mergeCell ref="A33:A40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57DBF-612B-45CF-AA20-C1C3CF627EE6}">
  <dimension ref="A3:A10"/>
  <sheetViews>
    <sheetView showGridLines="0" zoomScale="203" zoomScaleNormal="203" workbookViewId="0">
      <selection activeCell="A10" sqref="A10"/>
    </sheetView>
  </sheetViews>
  <sheetFormatPr baseColWidth="10" defaultColWidth="8.83203125" defaultRowHeight="15" x14ac:dyDescent="0.2"/>
  <cols>
    <col min="1" max="1" width="136.83203125" bestFit="1" customWidth="1"/>
  </cols>
  <sheetData>
    <row r="3" spans="1:1" x14ac:dyDescent="0.2">
      <c r="A3" s="3" t="s">
        <v>166</v>
      </c>
    </row>
    <row r="4" spans="1:1" x14ac:dyDescent="0.2">
      <c r="A4" s="3" t="s">
        <v>168</v>
      </c>
    </row>
    <row r="5" spans="1:1" x14ac:dyDescent="0.2">
      <c r="A5" s="3" t="s">
        <v>167</v>
      </c>
    </row>
    <row r="6" spans="1:1" x14ac:dyDescent="0.2">
      <c r="A6" s="3" t="s">
        <v>169</v>
      </c>
    </row>
    <row r="7" spans="1:1" x14ac:dyDescent="0.2">
      <c r="A7" s="3" t="s">
        <v>170</v>
      </c>
    </row>
    <row r="8" spans="1:1" x14ac:dyDescent="0.2">
      <c r="A8" s="3" t="s">
        <v>171</v>
      </c>
    </row>
    <row r="9" spans="1:1" x14ac:dyDescent="0.2">
      <c r="A9" s="3" t="s">
        <v>172</v>
      </c>
    </row>
    <row r="10" spans="1:1" x14ac:dyDescent="0.2">
      <c r="A10" s="3" t="s">
        <v>173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81ED4-7700-4D62-A7EE-0842AB339125}">
  <dimension ref="B1:E9"/>
  <sheetViews>
    <sheetView showGridLines="0" zoomScale="160" zoomScaleNormal="160" workbookViewId="0">
      <selection activeCell="E7" sqref="E7"/>
    </sheetView>
  </sheetViews>
  <sheetFormatPr baseColWidth="10" defaultColWidth="8.83203125" defaultRowHeight="15" x14ac:dyDescent="0.2"/>
  <cols>
    <col min="2" max="2" width="25.33203125" customWidth="1"/>
    <col min="3" max="3" width="21.33203125" customWidth="1"/>
    <col min="4" max="4" width="16.5" customWidth="1"/>
    <col min="5" max="5" width="22.33203125" customWidth="1"/>
  </cols>
  <sheetData>
    <row r="1" spans="2:5" x14ac:dyDescent="0.2">
      <c r="B1" s="70"/>
      <c r="C1" s="70"/>
      <c r="D1" s="70"/>
      <c r="E1" s="70"/>
    </row>
    <row r="2" spans="2:5" x14ac:dyDescent="0.2">
      <c r="B2" s="3"/>
      <c r="C2" s="57" t="s">
        <v>179</v>
      </c>
      <c r="D2" s="57" t="s">
        <v>180</v>
      </c>
      <c r="E2" s="57" t="s">
        <v>181</v>
      </c>
    </row>
    <row r="3" spans="2:5" x14ac:dyDescent="0.2">
      <c r="B3" s="3" t="s">
        <v>174</v>
      </c>
      <c r="C3" s="56" t="s">
        <v>9</v>
      </c>
      <c r="D3" s="55" t="s">
        <v>182</v>
      </c>
      <c r="E3" s="55" t="s">
        <v>185</v>
      </c>
    </row>
    <row r="4" spans="2:5" x14ac:dyDescent="0.2">
      <c r="B4" s="3" t="s">
        <v>175</v>
      </c>
      <c r="C4" s="56" t="s">
        <v>9</v>
      </c>
      <c r="D4" s="55" t="s">
        <v>184</v>
      </c>
      <c r="E4" s="55" t="s">
        <v>186</v>
      </c>
    </row>
    <row r="5" spans="2:5" x14ac:dyDescent="0.2">
      <c r="B5" s="3" t="s">
        <v>177</v>
      </c>
      <c r="C5" s="56" t="s">
        <v>9</v>
      </c>
      <c r="D5" s="55" t="s">
        <v>182</v>
      </c>
      <c r="E5" s="55" t="s">
        <v>186</v>
      </c>
    </row>
    <row r="6" spans="2:5" x14ac:dyDescent="0.2">
      <c r="B6" s="3" t="s">
        <v>176</v>
      </c>
      <c r="C6" s="56" t="s">
        <v>9</v>
      </c>
      <c r="D6" s="55" t="s">
        <v>183</v>
      </c>
      <c r="E6" s="55" t="s">
        <v>186</v>
      </c>
    </row>
    <row r="9" spans="2:5" x14ac:dyDescent="0.2">
      <c r="B9" s="58" t="s">
        <v>178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03CD6-E603-4D28-BEC2-C15D7C9D19C9}">
  <dimension ref="B1:C8"/>
  <sheetViews>
    <sheetView showGridLines="0" tabSelected="1" zoomScale="236" zoomScaleNormal="236" workbookViewId="0">
      <selection activeCell="C5" sqref="C5"/>
    </sheetView>
  </sheetViews>
  <sheetFormatPr baseColWidth="10" defaultColWidth="8.83203125" defaultRowHeight="15" x14ac:dyDescent="0.2"/>
  <cols>
    <col min="2" max="2" width="25.6640625" customWidth="1"/>
    <col min="3" max="3" width="81.1640625" bestFit="1" customWidth="1"/>
  </cols>
  <sheetData>
    <row r="1" spans="2:3" x14ac:dyDescent="0.2">
      <c r="B1" s="71"/>
      <c r="C1" s="71"/>
    </row>
    <row r="2" spans="2:3" x14ac:dyDescent="0.2">
      <c r="B2" s="4" t="s">
        <v>187</v>
      </c>
      <c r="C2" s="4" t="s">
        <v>191</v>
      </c>
    </row>
    <row r="3" spans="2:3" x14ac:dyDescent="0.2">
      <c r="B3" s="4" t="s">
        <v>188</v>
      </c>
      <c r="C3" s="4" t="s">
        <v>192</v>
      </c>
    </row>
    <row r="4" spans="2:3" x14ac:dyDescent="0.2">
      <c r="B4" s="4" t="s">
        <v>189</v>
      </c>
      <c r="C4" s="4" t="s">
        <v>193</v>
      </c>
    </row>
    <row r="5" spans="2:3" x14ac:dyDescent="0.2">
      <c r="B5" s="4" t="s">
        <v>190</v>
      </c>
      <c r="C5" s="4" t="s">
        <v>194</v>
      </c>
    </row>
    <row r="8" spans="2:3" x14ac:dyDescent="0.2">
      <c r="B8" s="58" t="s">
        <v>178</v>
      </c>
    </row>
  </sheetData>
  <mergeCells count="1">
    <mergeCell ref="B1:C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Instrucciones y Disclaimer</vt:lpstr>
      <vt:lpstr>Detalles</vt:lpstr>
      <vt:lpstr>Triaje y Cuestionario </vt:lpstr>
      <vt:lpstr>Lista de la compra</vt:lpstr>
      <vt:lpstr>KCal por Día</vt:lpstr>
      <vt:lpstr>Plan de dietas</vt:lpstr>
      <vt:lpstr>Cosas a evitar</vt:lpstr>
      <vt:lpstr>Suplementos &amp; Vitaminas</vt:lpstr>
      <vt:lpstr>Áreas de mejora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Microsoft Office User</cp:lastModifiedBy>
  <dcterms:created xsi:type="dcterms:W3CDTF">2017-10-21T10:14:56Z</dcterms:created>
  <dcterms:modified xsi:type="dcterms:W3CDTF">2020-02-05T13:09:38Z</dcterms:modified>
</cp:coreProperties>
</file>