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4980" windowHeight="10240" tabRatio="500" firstSheet="1" activeTab="1"/>
  </bookViews>
  <sheets>
    <sheet name="Costos fijos e instalaciones" sheetId="1" r:id="rId1"/>
    <sheet name="calcular-pt-online" sheetId="2" r:id="rId2"/>
  </sheets>
  <definedNames/>
  <calcPr fullCalcOnLoad="1"/>
</workbook>
</file>

<file path=xl/comments2.xml><?xml version="1.0" encoding="utf-8"?>
<comments xmlns="http://schemas.openxmlformats.org/spreadsheetml/2006/main">
  <authors>
    <author>Chris Forrest</author>
  </authors>
  <commentList>
    <comment ref="A13" authorId="0">
      <text>
        <r>
          <rPr>
            <b/>
            <sz val="9"/>
            <rFont val="Tahoma"/>
            <family val="2"/>
          </rPr>
          <t>Chris Forrest:</t>
        </r>
        <r>
          <rPr>
            <sz val="9"/>
            <rFont val="Tahoma"/>
            <family val="2"/>
          </rPr>
          <t xml:space="preserve">
I put in a charge of $75 for this. You can change to whatever you like but you will need to edit the spreadsheet
</t>
        </r>
      </text>
    </comment>
    <comment ref="A28" authorId="0">
      <text>
        <r>
          <rPr>
            <b/>
            <sz val="9"/>
            <rFont val="Tahoma"/>
            <family val="2"/>
          </rPr>
          <t>Chris Forrest:</t>
        </r>
        <r>
          <rPr>
            <sz val="9"/>
            <rFont val="Tahoma"/>
            <family val="2"/>
          </rPr>
          <t xml:space="preserve">
I put in a charge of $75 for this. You can change to whatever you like but you will need to edit the spreadsheet</t>
        </r>
      </text>
    </comment>
    <comment ref="A43" authorId="0">
      <text>
        <r>
          <rPr>
            <b/>
            <sz val="9"/>
            <rFont val="Tahoma"/>
            <family val="2"/>
          </rPr>
          <t>Chris Forrest:</t>
        </r>
        <r>
          <rPr>
            <sz val="9"/>
            <rFont val="Tahoma"/>
            <family val="2"/>
          </rPr>
          <t xml:space="preserve">
I put in a charge of $75 for this. You can change to whatever you like but you will need to edit the spreadsheet</t>
        </r>
      </text>
    </comment>
  </commentList>
</comments>
</file>

<file path=xl/sharedStrings.xml><?xml version="1.0" encoding="utf-8"?>
<sst xmlns="http://schemas.openxmlformats.org/spreadsheetml/2006/main" count="96" uniqueCount="73">
  <si>
    <t>TOTAL</t>
  </si>
  <si>
    <t>PT Distinction</t>
  </si>
  <si>
    <t>Email Service</t>
  </si>
  <si>
    <t>Pay pal</t>
  </si>
  <si>
    <t>Click Bank</t>
  </si>
  <si>
    <t>Gas</t>
  </si>
  <si>
    <t>Train Heroic</t>
  </si>
  <si>
    <t>60min</t>
  </si>
  <si>
    <t>30min</t>
  </si>
  <si>
    <t>Website</t>
  </si>
  <si>
    <t>CRM</t>
  </si>
  <si>
    <t>Costes fijos operativos y de instalaciones</t>
  </si>
  <si>
    <t>Hipoteca / Arrendamiento</t>
  </si>
  <si>
    <t>Saldo del préstamo (pagos de consultores de deuda)</t>
  </si>
  <si>
    <t>Préstamo (Buildout u Otro)</t>
  </si>
  <si>
    <t>Utilidades</t>
  </si>
  <si>
    <t>Teléfono/Internet</t>
  </si>
  <si>
    <t>Seguros (pd anual)</t>
  </si>
  <si>
    <t>Software de Reserva / Facturación</t>
  </si>
  <si>
    <t>Mantenimiento</t>
  </si>
  <si>
    <t>Tarifas bancarias y de tarjetas de crédito</t>
  </si>
  <si>
    <t>Contabilidad</t>
  </si>
  <si>
    <t>Modelo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</si>
  <si>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</si>
  <si>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</si>
  <si>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</si>
  <si>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</si>
  <si>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</si>
  <si>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</si>
  <si>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</si>
  <si>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</si>
  <si>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</si>
  <si>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</si>
  <si>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</si>
  <si>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</si>
  <si>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Electricidad</t>
  </si>
  <si>
    <t>¿Qué quiero hacer por hora de trabajo?</t>
  </si>
  <si>
    <t>Costes fijos</t>
  </si>
  <si>
    <t>Costes de Entrenamiento</t>
  </si>
  <si>
    <t>Costos fijos por sesión</t>
  </si>
  <si>
    <t>Coaching llamadas a una semana</t>
  </si>
  <si>
    <t>Online PT -- 1 llamada en semana</t>
  </si>
  <si>
    <t>Costo fijo por sesión</t>
  </si>
  <si>
    <t>Gastos de programación (ejemplo $75ea)</t>
  </si>
  <si>
    <t>Otros gastos</t>
  </si>
  <si>
    <t>Costo por chat telefónico</t>
  </si>
  <si>
    <t>Costo total por semana</t>
  </si>
  <si>
    <t>Porcentaje en la parte superior</t>
  </si>
  <si>
    <t>Precio por semana</t>
  </si>
  <si>
    <t>Beneficio por semana p/membresía</t>
  </si>
  <si>
    <t>Costo total por mes</t>
  </si>
  <si>
    <t>Precio por mes</t>
  </si>
  <si>
    <t>Ganancia cada mes p/membresía</t>
  </si>
  <si>
    <t>PT en línea -- 1 Llamada quincena</t>
  </si>
  <si>
    <t>Programación (por mes $75)</t>
  </si>
  <si>
    <t>Hábito por mes ($19)</t>
  </si>
  <si>
    <t>Porcentaje del coste semanal</t>
  </si>
  <si>
    <t>Beneficio cada semana p/miembro</t>
  </si>
  <si>
    <t>Beneficio cada mes p/miembro</t>
  </si>
  <si>
    <t>PT en línea -- 1 llamada al mes</t>
  </si>
  <si>
    <t>&lt;==== Ponga lo que le gustaría ganar por hora de trabajo aquí</t>
  </si>
  <si>
    <t>Minutos</t>
  </si>
  <si>
    <t>Diario</t>
  </si>
  <si>
    <t>Sesión</t>
  </si>
  <si>
    <t>Semana</t>
  </si>
  <si>
    <t>Mes</t>
  </si>
  <si>
    <t>Total Año</t>
  </si>
  <si>
    <t>Redondear arriba/ abajo</t>
  </si>
  <si>
    <t xml:space="preserve">&lt;=== Otros costos incluyen programación nutricional, etc. </t>
  </si>
  <si>
    <t xml:space="preserve">&lt;==== Puede modificar este número para aumentar los beneficios o disminuirlo. </t>
  </si>
  <si>
    <t>&lt;=== Redondear hacia arriba o hacia abajo por razones de marketing aquí</t>
  </si>
  <si>
    <t>&lt;==== Puede modificar este número para aumentar los beneficios o disminuirlo.</t>
  </si>
  <si>
    <t xml:space="preserve">&lt;=== Redondear hacia arriba o hacia abajo por razones de marketing aquí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</si>
</sst>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&quot;$&quot;#,##0.00;&quot;$&quot;\-#,##0.00"/>
    <numFmt numFmtId="166" formatCode="_-* #,##0.00\ [$€-C0A]_-;\-* #,##0.00\ [$€-C0A]_-;_-* &quot;-&quot;??\ [$€-C0A]_-;_-@_-"/>
  </numFmts>
  <fonts count="61">
    <font>
      <sz val="10"/>
      <color rgb="FF000000"/>
      <name val="Arial"/>
      <family val="0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2"/>
    </font>
    <font>
      <i/>
      <sz val="10"/>
      <color indexed="8"/>
      <name val="Verdan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0"/>
      <color rgb="FF000000"/>
      <name val="Verdana"/>
      <family val="2"/>
    </font>
    <font>
      <b/>
      <sz val="10"/>
      <color rgb="FF000000"/>
      <name val="Arial"/>
      <family val="2"/>
    </font>
    <font>
      <sz val="10"/>
      <color rgb="FF000000"/>
      <name val="Verdana"/>
      <family val="2"/>
    </font>
    <font>
      <sz val="10"/>
      <color theme="0"/>
      <name val="Verdana"/>
      <family val="2"/>
    </font>
    <font>
      <sz val="10"/>
      <color theme="0"/>
      <name val="Arial"/>
      <family val="2"/>
    </font>
    <font>
      <i/>
      <sz val="10"/>
      <color rgb="FF000000"/>
      <name val="Verdana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164" fontId="4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75">
    <xf numFmtId="0" fontId="0" fillId="0" borderId="0" xfId="0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 wrapText="1"/>
    </xf>
    <xf numFmtId="165" fontId="53" fillId="33" borderId="10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0" fillId="34" borderId="0" xfId="0" applyFill="1" applyAlignment="1">
      <alignment wrapText="1"/>
    </xf>
    <xf numFmtId="0" fontId="53" fillId="0" borderId="0" xfId="0" applyFont="1" applyAlignment="1">
      <alignment horizontal="right"/>
    </xf>
    <xf numFmtId="0" fontId="54" fillId="34" borderId="0" xfId="0" applyFont="1" applyFill="1" applyAlignment="1">
      <alignment/>
    </xf>
    <xf numFmtId="0" fontId="55" fillId="34" borderId="0" xfId="0" applyFont="1" applyFill="1" applyAlignment="1">
      <alignment wrapText="1"/>
    </xf>
    <xf numFmtId="0" fontId="56" fillId="0" borderId="0" xfId="0" applyFont="1" applyAlignment="1">
      <alignment/>
    </xf>
    <xf numFmtId="0" fontId="57" fillId="0" borderId="0" xfId="57" applyFont="1" applyAlignment="1">
      <alignment horizontal="center"/>
      <protection/>
    </xf>
    <xf numFmtId="164" fontId="57" fillId="0" borderId="13" xfId="38" applyFont="1" applyBorder="1" applyAlignment="1">
      <alignment horizontal="center"/>
    </xf>
    <xf numFmtId="0" fontId="57" fillId="0" borderId="13" xfId="57" applyFont="1" applyBorder="1" applyAlignment="1">
      <alignment horizontal="center"/>
      <protection/>
    </xf>
    <xf numFmtId="0" fontId="58" fillId="0" borderId="13" xfId="57" applyFont="1" applyBorder="1" applyAlignment="1">
      <alignment horizontal="center"/>
      <protection/>
    </xf>
    <xf numFmtId="0" fontId="58" fillId="0" borderId="13" xfId="57" applyFont="1" applyBorder="1" applyAlignment="1">
      <alignment horizontal="center"/>
      <protection/>
    </xf>
    <xf numFmtId="0" fontId="57" fillId="0" borderId="0" xfId="57" applyFont="1" applyBorder="1" applyAlignment="1">
      <alignment horizontal="center"/>
      <protection/>
    </xf>
    <xf numFmtId="164" fontId="57" fillId="0" borderId="0" xfId="57" applyNumberFormat="1" applyFont="1" applyBorder="1" applyAlignment="1">
      <alignment horizontal="center" wrapText="1"/>
      <protection/>
    </xf>
    <xf numFmtId="0" fontId="57" fillId="0" borderId="0" xfId="57" applyFont="1" applyBorder="1" applyAlignment="1">
      <alignment horizontal="center" wrapText="1"/>
      <protection/>
    </xf>
    <xf numFmtId="164" fontId="59" fillId="0" borderId="0" xfId="57" applyNumberFormat="1" applyFont="1" applyAlignment="1">
      <alignment horizontal="center"/>
      <protection/>
    </xf>
    <xf numFmtId="0" fontId="58" fillId="0" borderId="0" xfId="57" applyFont="1" applyBorder="1" applyAlignment="1">
      <alignment horizontal="center" wrapText="1"/>
      <protection/>
    </xf>
    <xf numFmtId="164" fontId="57" fillId="0" borderId="0" xfId="38" applyFont="1" applyBorder="1" applyAlignment="1">
      <alignment horizontal="center" wrapText="1"/>
    </xf>
    <xf numFmtId="164" fontId="57" fillId="0" borderId="0" xfId="38" applyFont="1" applyBorder="1" applyAlignment="1">
      <alignment horizontal="center"/>
    </xf>
    <xf numFmtId="0" fontId="57" fillId="0" borderId="0" xfId="57" applyFont="1" applyBorder="1" applyAlignment="1">
      <alignment horizontal="center" vertical="center" wrapText="1"/>
      <protection/>
    </xf>
    <xf numFmtId="164" fontId="57" fillId="0" borderId="0" xfId="38" applyFont="1" applyAlignment="1">
      <alignment horizontal="center"/>
    </xf>
    <xf numFmtId="0" fontId="57" fillId="0" borderId="13" xfId="57" applyFont="1" applyBorder="1" applyAlignment="1">
      <alignment horizontal="center" vertical="center"/>
      <protection/>
    </xf>
    <xf numFmtId="164" fontId="57" fillId="0" borderId="0" xfId="57" applyNumberFormat="1" applyFont="1" applyBorder="1" applyAlignment="1">
      <alignment horizontal="center"/>
      <protection/>
    </xf>
    <xf numFmtId="0" fontId="58" fillId="0" borderId="0" xfId="57" applyFont="1" applyBorder="1" applyAlignment="1">
      <alignment horizontal="center"/>
      <protection/>
    </xf>
    <xf numFmtId="0" fontId="58" fillId="0" borderId="0" xfId="57" applyFont="1" applyBorder="1" applyAlignment="1">
      <alignment horizontal="center" vertical="center" wrapText="1"/>
      <protection/>
    </xf>
    <xf numFmtId="0" fontId="58" fillId="0" borderId="13" xfId="57" applyFont="1" applyBorder="1" applyAlignment="1">
      <alignment horizontal="center" vertical="center"/>
      <protection/>
    </xf>
    <xf numFmtId="0" fontId="58" fillId="0" borderId="13" xfId="57" applyFont="1" applyFill="1" applyBorder="1" applyAlignment="1">
      <alignment horizontal="center" vertical="center"/>
      <protection/>
    </xf>
    <xf numFmtId="0" fontId="58" fillId="0" borderId="0" xfId="57" applyFont="1" applyAlignment="1">
      <alignment horizontal="center"/>
      <protection/>
    </xf>
    <xf numFmtId="0" fontId="58" fillId="0" borderId="0" xfId="57" applyFont="1" applyAlignment="1">
      <alignment horizontal="center" wrapText="1"/>
      <protection/>
    </xf>
    <xf numFmtId="0" fontId="57" fillId="0" borderId="14" xfId="57" applyFont="1" applyBorder="1" applyAlignment="1">
      <alignment horizontal="center"/>
      <protection/>
    </xf>
    <xf numFmtId="0" fontId="57" fillId="0" borderId="15" xfId="57" applyFont="1" applyBorder="1" applyAlignment="1">
      <alignment horizontal="center"/>
      <protection/>
    </xf>
    <xf numFmtId="0" fontId="58" fillId="0" borderId="16" xfId="57" applyFont="1" applyBorder="1" applyAlignment="1">
      <alignment horizontal="center"/>
      <protection/>
    </xf>
    <xf numFmtId="0" fontId="59" fillId="19" borderId="0" xfId="57" applyFont="1" applyFill="1" applyAlignment="1">
      <alignment horizontal="center"/>
      <protection/>
    </xf>
    <xf numFmtId="0" fontId="59" fillId="0" borderId="0" xfId="57" applyFont="1" applyFill="1" applyAlignment="1">
      <alignment horizontal="center"/>
      <protection/>
    </xf>
    <xf numFmtId="166" fontId="53" fillId="35" borderId="0" xfId="0" applyNumberFormat="1" applyFont="1" applyFill="1" applyAlignment="1">
      <alignment/>
    </xf>
    <xf numFmtId="166" fontId="53" fillId="0" borderId="0" xfId="0" applyNumberFormat="1" applyFont="1" applyAlignment="1">
      <alignment/>
    </xf>
    <xf numFmtId="166" fontId="53" fillId="35" borderId="0" xfId="0" applyNumberFormat="1" applyFont="1" applyFill="1" applyAlignment="1">
      <alignment/>
    </xf>
    <xf numFmtId="166" fontId="53" fillId="0" borderId="0" xfId="0" applyNumberFormat="1" applyFont="1" applyAlignment="1">
      <alignment/>
    </xf>
    <xf numFmtId="166" fontId="53" fillId="34" borderId="0" xfId="0" applyNumberFormat="1" applyFont="1" applyFill="1" applyAlignment="1">
      <alignment/>
    </xf>
    <xf numFmtId="166" fontId="54" fillId="34" borderId="0" xfId="0" applyNumberFormat="1" applyFont="1" applyFill="1" applyAlignment="1">
      <alignment/>
    </xf>
    <xf numFmtId="166" fontId="0" fillId="35" borderId="0" xfId="0" applyNumberFormat="1" applyFill="1" applyAlignment="1">
      <alignment wrapText="1"/>
    </xf>
    <xf numFmtId="166" fontId="0" fillId="0" borderId="0" xfId="0" applyNumberFormat="1" applyAlignment="1">
      <alignment wrapText="1"/>
    </xf>
    <xf numFmtId="166" fontId="51" fillId="0" borderId="0" xfId="0" applyNumberFormat="1" applyFont="1" applyAlignment="1">
      <alignment/>
    </xf>
    <xf numFmtId="166" fontId="57" fillId="19" borderId="0" xfId="38" applyNumberFormat="1" applyFont="1" applyFill="1" applyAlignment="1">
      <alignment horizontal="center" vertical="center"/>
    </xf>
    <xf numFmtId="166" fontId="58" fillId="0" borderId="0" xfId="57" applyNumberFormat="1" applyFont="1" applyAlignment="1">
      <alignment horizontal="center"/>
      <protection/>
    </xf>
    <xf numFmtId="166" fontId="58" fillId="0" borderId="13" xfId="57" applyNumberFormat="1" applyFont="1" applyBorder="1" applyAlignment="1">
      <alignment horizontal="center"/>
      <protection/>
    </xf>
    <xf numFmtId="166" fontId="58" fillId="0" borderId="0" xfId="57" applyNumberFormat="1" applyFont="1" applyBorder="1" applyAlignment="1">
      <alignment horizontal="center"/>
      <protection/>
    </xf>
    <xf numFmtId="166" fontId="57" fillId="0" borderId="13" xfId="38" applyNumberFormat="1" applyFont="1" applyBorder="1" applyAlignment="1">
      <alignment horizontal="center"/>
    </xf>
    <xf numFmtId="166" fontId="57" fillId="0" borderId="0" xfId="38" applyNumberFormat="1" applyFont="1" applyBorder="1" applyAlignment="1">
      <alignment horizontal="center"/>
    </xf>
    <xf numFmtId="166" fontId="57" fillId="0" borderId="0" xfId="57" applyNumberFormat="1" applyFont="1" applyAlignment="1">
      <alignment horizontal="center"/>
      <protection/>
    </xf>
    <xf numFmtId="166" fontId="58" fillId="0" borderId="13" xfId="57" applyNumberFormat="1" applyFont="1" applyBorder="1" applyAlignment="1">
      <alignment horizontal="center" vertical="center"/>
      <protection/>
    </xf>
    <xf numFmtId="166" fontId="58" fillId="36" borderId="13" xfId="57" applyNumberFormat="1" applyFont="1" applyFill="1" applyBorder="1" applyAlignment="1">
      <alignment horizontal="center" vertical="center"/>
      <protection/>
    </xf>
    <xf numFmtId="166" fontId="57" fillId="0" borderId="13" xfId="57" applyNumberFormat="1" applyFont="1" applyBorder="1" applyAlignment="1">
      <alignment horizontal="center" vertical="center"/>
      <protection/>
    </xf>
    <xf numFmtId="166" fontId="57" fillId="36" borderId="13" xfId="57" applyNumberFormat="1" applyFont="1" applyFill="1" applyBorder="1" applyAlignment="1">
      <alignment horizontal="center" vertical="center"/>
      <protection/>
    </xf>
    <xf numFmtId="166" fontId="57" fillId="0" borderId="13" xfId="57" applyNumberFormat="1" applyFont="1" applyBorder="1" applyAlignment="1">
      <alignment horizontal="center"/>
      <protection/>
    </xf>
    <xf numFmtId="166" fontId="57" fillId="0" borderId="17" xfId="57" applyNumberFormat="1" applyFont="1" applyBorder="1" applyAlignment="1">
      <alignment horizontal="center"/>
      <protection/>
    </xf>
    <xf numFmtId="166" fontId="57" fillId="0" borderId="18" xfId="57" applyNumberFormat="1" applyFont="1" applyBorder="1" applyAlignment="1">
      <alignment horizontal="center"/>
      <protection/>
    </xf>
    <xf numFmtId="166" fontId="57" fillId="19" borderId="15" xfId="59" applyNumberFormat="1" applyFont="1" applyFill="1" applyBorder="1" applyAlignment="1">
      <alignment horizontal="center"/>
    </xf>
    <xf numFmtId="166" fontId="59" fillId="0" borderId="13" xfId="57" applyNumberFormat="1" applyFont="1" applyBorder="1" applyAlignment="1">
      <alignment horizontal="center"/>
      <protection/>
    </xf>
    <xf numFmtId="166" fontId="57" fillId="19" borderId="13" xfId="59" applyNumberFormat="1" applyFont="1" applyFill="1" applyBorder="1" applyAlignment="1">
      <alignment horizontal="center"/>
    </xf>
    <xf numFmtId="166" fontId="57" fillId="19" borderId="13" xfId="57" applyNumberFormat="1" applyFont="1" applyFill="1" applyBorder="1" applyAlignment="1">
      <alignment horizontal="center"/>
      <protection/>
    </xf>
    <xf numFmtId="166" fontId="57" fillId="0" borderId="0" xfId="57" applyNumberFormat="1" applyFont="1" applyAlignment="1">
      <alignment horizontal="left"/>
      <protection/>
    </xf>
    <xf numFmtId="0" fontId="57" fillId="0" borderId="0" xfId="57" applyFont="1" applyAlignment="1">
      <alignment horizontal="left"/>
      <protection/>
    </xf>
    <xf numFmtId="0" fontId="57" fillId="0" borderId="0" xfId="57" applyFont="1" applyBorder="1" applyAlignment="1">
      <alignment horizontal="center" wrapText="1"/>
      <protection/>
    </xf>
    <xf numFmtId="0" fontId="57" fillId="0" borderId="0" xfId="57" applyFont="1" applyBorder="1" applyAlignment="1">
      <alignment horizontal="lef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Currency 2" xfId="38"/>
    <cellStyle name="Encabez. 1" xfId="39"/>
    <cellStyle name="Encabez. 2" xfId="40"/>
    <cellStyle name="Encabezado 3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a" xfId="58"/>
    <cellStyle name="Percent 2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D3" sqref="D3"/>
    </sheetView>
  </sheetViews>
  <sheetFormatPr defaultColWidth="11.28125" defaultRowHeight="13.5" customHeight="1"/>
  <cols>
    <col min="1" max="1" width="51.421875" style="0" customWidth="1"/>
    <col min="2" max="2" width="11.28125" style="0" customWidth="1"/>
    <col min="3" max="3" width="11.7109375" style="0" bestFit="1" customWidth="1"/>
    <col min="4" max="4" width="14.8515625" style="0" bestFit="1" customWidth="1"/>
    <col min="5" max="5" width="11.7109375" style="0" bestFit="1" customWidth="1"/>
    <col min="6" max="6" width="11.28125" style="0" customWidth="1"/>
    <col min="7" max="7" width="12.8515625" style="0" customWidth="1"/>
  </cols>
  <sheetData>
    <row r="1" spans="1:9" ht="13.5" customHeight="1">
      <c r="A1" s="1" t="s">
        <v>11</v>
      </c>
      <c r="D1" s="8"/>
      <c r="E1" s="6"/>
      <c r="F1" s="9"/>
      <c r="G1" s="4"/>
      <c r="H1" s="3"/>
      <c r="I1" s="5"/>
    </row>
    <row r="2" spans="1:15" s="2" customFormat="1" ht="13.5" customHeight="1">
      <c r="A2" s="16"/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 t="s">
        <v>28</v>
      </c>
      <c r="J2" s="2" t="s">
        <v>29</v>
      </c>
      <c r="K2" s="2" t="s">
        <v>30</v>
      </c>
      <c r="L2" s="2" t="s">
        <v>31</v>
      </c>
      <c r="M2" s="2" t="s">
        <v>32</v>
      </c>
      <c r="N2" s="2" t="s">
        <v>33</v>
      </c>
      <c r="O2" s="2" t="s">
        <v>34</v>
      </c>
    </row>
    <row r="3" spans="1:15" ht="13.5" customHeight="1">
      <c r="A3" s="7" t="s">
        <v>12</v>
      </c>
      <c r="C3" s="44">
        <v>0</v>
      </c>
      <c r="D3" s="45">
        <f aca="true" t="shared" si="0" ref="D3:O4">C3</f>
        <v>0</v>
      </c>
      <c r="E3" s="45">
        <f t="shared" si="0"/>
        <v>0</v>
      </c>
      <c r="F3" s="45">
        <f t="shared" si="0"/>
        <v>0</v>
      </c>
      <c r="G3" s="45">
        <f t="shared" si="0"/>
        <v>0</v>
      </c>
      <c r="H3" s="45">
        <f t="shared" si="0"/>
        <v>0</v>
      </c>
      <c r="I3" s="45">
        <f t="shared" si="0"/>
        <v>0</v>
      </c>
      <c r="J3" s="45">
        <f t="shared" si="0"/>
        <v>0</v>
      </c>
      <c r="K3" s="45">
        <f t="shared" si="0"/>
        <v>0</v>
      </c>
      <c r="L3" s="45">
        <f t="shared" si="0"/>
        <v>0</v>
      </c>
      <c r="M3" s="45">
        <f t="shared" si="0"/>
        <v>0</v>
      </c>
      <c r="N3" s="45">
        <f t="shared" si="0"/>
        <v>0</v>
      </c>
      <c r="O3" s="45">
        <f t="shared" si="0"/>
        <v>0</v>
      </c>
    </row>
    <row r="4" spans="1:15" ht="13.5" customHeight="1">
      <c r="A4" s="11" t="s">
        <v>13</v>
      </c>
      <c r="C4" s="46">
        <v>0</v>
      </c>
      <c r="D4" s="47">
        <f>C4</f>
        <v>0</v>
      </c>
      <c r="E4" s="47">
        <f t="shared" si="0"/>
        <v>0</v>
      </c>
      <c r="F4" s="47">
        <f t="shared" si="0"/>
        <v>0</v>
      </c>
      <c r="G4" s="47">
        <f t="shared" si="0"/>
        <v>0</v>
      </c>
      <c r="H4" s="47">
        <f t="shared" si="0"/>
        <v>0</v>
      </c>
      <c r="I4" s="47">
        <f t="shared" si="0"/>
        <v>0</v>
      </c>
      <c r="J4" s="47">
        <f t="shared" si="0"/>
        <v>0</v>
      </c>
      <c r="K4" s="47">
        <f t="shared" si="0"/>
        <v>0</v>
      </c>
      <c r="L4" s="47"/>
      <c r="M4" s="47"/>
      <c r="N4" s="47"/>
      <c r="O4" s="47"/>
    </row>
    <row r="5" spans="1:15" ht="13.5" customHeight="1">
      <c r="A5" s="7" t="s">
        <v>14</v>
      </c>
      <c r="C5" s="46">
        <v>0</v>
      </c>
      <c r="D5" s="47">
        <f>C5</f>
        <v>0</v>
      </c>
      <c r="E5" s="47">
        <f aca="true" t="shared" si="1" ref="E5:O5">D5</f>
        <v>0</v>
      </c>
      <c r="F5" s="47">
        <f t="shared" si="1"/>
        <v>0</v>
      </c>
      <c r="G5" s="47">
        <f t="shared" si="1"/>
        <v>0</v>
      </c>
      <c r="H5" s="47">
        <f t="shared" si="1"/>
        <v>0</v>
      </c>
      <c r="I5" s="47">
        <f t="shared" si="1"/>
        <v>0</v>
      </c>
      <c r="J5" s="47">
        <f t="shared" si="1"/>
        <v>0</v>
      </c>
      <c r="K5" s="47">
        <f t="shared" si="1"/>
        <v>0</v>
      </c>
      <c r="L5" s="47">
        <f t="shared" si="1"/>
        <v>0</v>
      </c>
      <c r="M5" s="47">
        <f t="shared" si="1"/>
        <v>0</v>
      </c>
      <c r="N5" s="47">
        <f t="shared" si="1"/>
        <v>0</v>
      </c>
      <c r="O5" s="47">
        <f t="shared" si="1"/>
        <v>0</v>
      </c>
    </row>
    <row r="6" spans="1:15" ht="13.5" customHeight="1">
      <c r="A6" s="14" t="s">
        <v>15</v>
      </c>
      <c r="B6" s="12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3.5" customHeight="1">
      <c r="A7" s="13" t="s">
        <v>5</v>
      </c>
      <c r="C7" s="44">
        <f>(B7*4)/12</f>
        <v>0</v>
      </c>
      <c r="D7" s="45">
        <f>C7</f>
        <v>0</v>
      </c>
      <c r="E7" s="45">
        <f aca="true" t="shared" si="2" ref="E7:O7">D7</f>
        <v>0</v>
      </c>
      <c r="F7" s="45">
        <f t="shared" si="2"/>
        <v>0</v>
      </c>
      <c r="G7" s="45">
        <f t="shared" si="2"/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45">
        <f t="shared" si="2"/>
        <v>0</v>
      </c>
      <c r="L7" s="45">
        <f t="shared" si="2"/>
        <v>0</v>
      </c>
      <c r="M7" s="45">
        <f t="shared" si="2"/>
        <v>0</v>
      </c>
      <c r="N7" s="45">
        <f t="shared" si="2"/>
        <v>0</v>
      </c>
      <c r="O7" s="45">
        <f t="shared" si="2"/>
        <v>0</v>
      </c>
    </row>
    <row r="8" spans="1:15" ht="13.5" customHeight="1">
      <c r="A8" s="13" t="s">
        <v>35</v>
      </c>
      <c r="C8" s="46">
        <v>0</v>
      </c>
      <c r="D8" s="47">
        <f>C8</f>
        <v>0</v>
      </c>
      <c r="E8" s="47">
        <v>200</v>
      </c>
      <c r="F8" s="47">
        <v>200</v>
      </c>
      <c r="G8" s="47">
        <v>200</v>
      </c>
      <c r="H8" s="47">
        <v>200</v>
      </c>
      <c r="I8" s="47">
        <v>200</v>
      </c>
      <c r="J8" s="47">
        <v>200</v>
      </c>
      <c r="K8" s="47">
        <v>200</v>
      </c>
      <c r="L8" s="47">
        <v>200</v>
      </c>
      <c r="M8" s="47">
        <v>200</v>
      </c>
      <c r="N8" s="47">
        <v>200</v>
      </c>
      <c r="O8" s="47">
        <v>201</v>
      </c>
    </row>
    <row r="9" spans="1:15" ht="13.5" customHeight="1">
      <c r="A9" s="14" t="s">
        <v>16</v>
      </c>
      <c r="B9" s="12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13.5" customHeight="1">
      <c r="A10" s="13"/>
      <c r="C10" s="46">
        <v>0</v>
      </c>
      <c r="D10" s="47">
        <f>C10</f>
        <v>0</v>
      </c>
      <c r="E10" s="47">
        <f aca="true" t="shared" si="3" ref="E10:O10">D10</f>
        <v>0</v>
      </c>
      <c r="F10" s="47">
        <f t="shared" si="3"/>
        <v>0</v>
      </c>
      <c r="G10" s="47">
        <f t="shared" si="3"/>
        <v>0</v>
      </c>
      <c r="H10" s="47">
        <f t="shared" si="3"/>
        <v>0</v>
      </c>
      <c r="I10" s="47">
        <f t="shared" si="3"/>
        <v>0</v>
      </c>
      <c r="J10" s="47">
        <f t="shared" si="3"/>
        <v>0</v>
      </c>
      <c r="K10" s="47">
        <f t="shared" si="3"/>
        <v>0</v>
      </c>
      <c r="L10" s="47">
        <f t="shared" si="3"/>
        <v>0</v>
      </c>
      <c r="M10" s="47">
        <f t="shared" si="3"/>
        <v>0</v>
      </c>
      <c r="N10" s="47">
        <f t="shared" si="3"/>
        <v>0</v>
      </c>
      <c r="O10" s="47">
        <f t="shared" si="3"/>
        <v>0</v>
      </c>
    </row>
    <row r="11" spans="1:15" ht="13.5" customHeight="1">
      <c r="A11" s="13"/>
      <c r="C11" s="46">
        <v>0</v>
      </c>
      <c r="D11" s="47">
        <f>C11</f>
        <v>0</v>
      </c>
      <c r="E11" s="47">
        <f aca="true" t="shared" si="4" ref="E11:O11">D11</f>
        <v>0</v>
      </c>
      <c r="F11" s="47">
        <f t="shared" si="4"/>
        <v>0</v>
      </c>
      <c r="G11" s="47">
        <f t="shared" si="4"/>
        <v>0</v>
      </c>
      <c r="H11" s="47">
        <f t="shared" si="4"/>
        <v>0</v>
      </c>
      <c r="I11" s="47">
        <f t="shared" si="4"/>
        <v>0</v>
      </c>
      <c r="J11" s="47">
        <f t="shared" si="4"/>
        <v>0</v>
      </c>
      <c r="K11" s="47">
        <f t="shared" si="4"/>
        <v>0</v>
      </c>
      <c r="L11" s="47">
        <f t="shared" si="4"/>
        <v>0</v>
      </c>
      <c r="M11" s="47">
        <f t="shared" si="4"/>
        <v>0</v>
      </c>
      <c r="N11" s="47">
        <f t="shared" si="4"/>
        <v>0</v>
      </c>
      <c r="O11" s="47">
        <f t="shared" si="4"/>
        <v>0</v>
      </c>
    </row>
    <row r="12" spans="1:15" s="15" customFormat="1" ht="13.5" customHeight="1">
      <c r="A12" s="14" t="s">
        <v>19</v>
      </c>
      <c r="C12" s="49">
        <v>0</v>
      </c>
      <c r="D12" s="49">
        <f>C12</f>
        <v>0</v>
      </c>
      <c r="E12" s="49">
        <f aca="true" t="shared" si="5" ref="E12:O12">D12</f>
        <v>0</v>
      </c>
      <c r="F12" s="49">
        <f t="shared" si="5"/>
        <v>0</v>
      </c>
      <c r="G12" s="49">
        <f t="shared" si="5"/>
        <v>0</v>
      </c>
      <c r="H12" s="49">
        <f t="shared" si="5"/>
        <v>0</v>
      </c>
      <c r="I12" s="49">
        <f t="shared" si="5"/>
        <v>0</v>
      </c>
      <c r="J12" s="49">
        <f t="shared" si="5"/>
        <v>0</v>
      </c>
      <c r="K12" s="49">
        <f t="shared" si="5"/>
        <v>0</v>
      </c>
      <c r="L12" s="49">
        <f t="shared" si="5"/>
        <v>0</v>
      </c>
      <c r="M12" s="49">
        <f t="shared" si="5"/>
        <v>0</v>
      </c>
      <c r="N12" s="49">
        <f t="shared" si="5"/>
        <v>0</v>
      </c>
      <c r="O12" s="49">
        <f t="shared" si="5"/>
        <v>0</v>
      </c>
    </row>
    <row r="13" spans="1:15" s="15" customFormat="1" ht="13.5" customHeight="1">
      <c r="A13" s="14" t="s">
        <v>17</v>
      </c>
      <c r="B13" s="15">
        <v>0</v>
      </c>
      <c r="C13" s="49">
        <f>B13/12</f>
        <v>0</v>
      </c>
      <c r="D13" s="49">
        <f aca="true" t="shared" si="6" ref="D13:K13">C13</f>
        <v>0</v>
      </c>
      <c r="E13" s="49">
        <f t="shared" si="6"/>
        <v>0</v>
      </c>
      <c r="F13" s="49">
        <f t="shared" si="6"/>
        <v>0</v>
      </c>
      <c r="G13" s="49">
        <f t="shared" si="6"/>
        <v>0</v>
      </c>
      <c r="H13" s="49">
        <f t="shared" si="6"/>
        <v>0</v>
      </c>
      <c r="I13" s="49">
        <f t="shared" si="6"/>
        <v>0</v>
      </c>
      <c r="J13" s="49">
        <f t="shared" si="6"/>
        <v>0</v>
      </c>
      <c r="K13" s="49">
        <f t="shared" si="6"/>
        <v>0</v>
      </c>
      <c r="L13" s="49">
        <f>K13</f>
        <v>0</v>
      </c>
      <c r="M13" s="49">
        <f>L13</f>
        <v>0</v>
      </c>
      <c r="N13" s="49">
        <f>M13</f>
        <v>0</v>
      </c>
      <c r="O13" s="49">
        <f>N13</f>
        <v>0</v>
      </c>
    </row>
    <row r="14" spans="1:15" ht="13.5" customHeight="1">
      <c r="A14" s="14" t="s">
        <v>18</v>
      </c>
      <c r="B14" s="15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3.5" customHeight="1">
      <c r="A15" s="13" t="s">
        <v>1</v>
      </c>
      <c r="C15" s="44">
        <v>0</v>
      </c>
      <c r="D15" s="45">
        <f aca="true" t="shared" si="7" ref="D15:N25">C15</f>
        <v>0</v>
      </c>
      <c r="E15" s="45">
        <f t="shared" si="7"/>
        <v>0</v>
      </c>
      <c r="F15" s="45">
        <f t="shared" si="7"/>
        <v>0</v>
      </c>
      <c r="G15" s="45">
        <f t="shared" si="7"/>
        <v>0</v>
      </c>
      <c r="H15" s="45">
        <f t="shared" si="7"/>
        <v>0</v>
      </c>
      <c r="I15" s="45">
        <f t="shared" si="7"/>
        <v>0</v>
      </c>
      <c r="J15" s="45">
        <f t="shared" si="7"/>
        <v>0</v>
      </c>
      <c r="K15" s="45">
        <f t="shared" si="7"/>
        <v>0</v>
      </c>
      <c r="L15" s="45">
        <f t="shared" si="7"/>
        <v>0</v>
      </c>
      <c r="M15" s="45">
        <f t="shared" si="7"/>
        <v>0</v>
      </c>
      <c r="N15" s="45">
        <f t="shared" si="7"/>
        <v>0</v>
      </c>
      <c r="O15" s="45">
        <f aca="true" t="shared" si="8" ref="O15:O25">N15</f>
        <v>0</v>
      </c>
    </row>
    <row r="16" spans="1:15" ht="13.5" customHeight="1">
      <c r="A16" s="13" t="s">
        <v>9</v>
      </c>
      <c r="C16" s="44">
        <v>0</v>
      </c>
      <c r="D16" s="45">
        <f t="shared" si="7"/>
        <v>0</v>
      </c>
      <c r="E16" s="45">
        <f t="shared" si="7"/>
        <v>0</v>
      </c>
      <c r="F16" s="45">
        <f t="shared" si="7"/>
        <v>0</v>
      </c>
      <c r="G16" s="45">
        <f t="shared" si="7"/>
        <v>0</v>
      </c>
      <c r="H16" s="45">
        <f t="shared" si="7"/>
        <v>0</v>
      </c>
      <c r="I16" s="45">
        <f t="shared" si="7"/>
        <v>0</v>
      </c>
      <c r="J16" s="45">
        <f t="shared" si="7"/>
        <v>0</v>
      </c>
      <c r="K16" s="45">
        <f t="shared" si="7"/>
        <v>0</v>
      </c>
      <c r="L16" s="45">
        <f t="shared" si="7"/>
        <v>0</v>
      </c>
      <c r="M16" s="45">
        <f t="shared" si="7"/>
        <v>0</v>
      </c>
      <c r="N16" s="45">
        <f t="shared" si="7"/>
        <v>0</v>
      </c>
      <c r="O16" s="45">
        <f t="shared" si="8"/>
        <v>0</v>
      </c>
    </row>
    <row r="17" spans="1:15" ht="13.5" customHeight="1">
      <c r="A17" s="13" t="s">
        <v>10</v>
      </c>
      <c r="C17" s="44">
        <v>0</v>
      </c>
      <c r="D17" s="45">
        <f t="shared" si="7"/>
        <v>0</v>
      </c>
      <c r="E17" s="45">
        <f t="shared" si="7"/>
        <v>0</v>
      </c>
      <c r="F17" s="45">
        <f t="shared" si="7"/>
        <v>0</v>
      </c>
      <c r="G17" s="45">
        <f t="shared" si="7"/>
        <v>0</v>
      </c>
      <c r="H17" s="45">
        <f t="shared" si="7"/>
        <v>0</v>
      </c>
      <c r="I17" s="45">
        <f t="shared" si="7"/>
        <v>0</v>
      </c>
      <c r="J17" s="45">
        <f t="shared" si="7"/>
        <v>0</v>
      </c>
      <c r="K17" s="45">
        <f t="shared" si="7"/>
        <v>0</v>
      </c>
      <c r="L17" s="45">
        <f t="shared" si="7"/>
        <v>0</v>
      </c>
      <c r="M17" s="45">
        <f t="shared" si="7"/>
        <v>0</v>
      </c>
      <c r="N17" s="45">
        <f t="shared" si="7"/>
        <v>0</v>
      </c>
      <c r="O17" s="45">
        <f t="shared" si="8"/>
        <v>0</v>
      </c>
    </row>
    <row r="18" spans="1:15" ht="13.5" customHeight="1">
      <c r="A18" s="13"/>
      <c r="C18" s="44">
        <v>0</v>
      </c>
      <c r="D18" s="45">
        <f>C18</f>
        <v>0</v>
      </c>
      <c r="E18" s="45">
        <f aca="true" t="shared" si="9" ref="E18:N18">D18</f>
        <v>0</v>
      </c>
      <c r="F18" s="45">
        <f t="shared" si="9"/>
        <v>0</v>
      </c>
      <c r="G18" s="45">
        <f t="shared" si="9"/>
        <v>0</v>
      </c>
      <c r="H18" s="45">
        <f t="shared" si="9"/>
        <v>0</v>
      </c>
      <c r="I18" s="45">
        <f t="shared" si="9"/>
        <v>0</v>
      </c>
      <c r="J18" s="45">
        <f t="shared" si="9"/>
        <v>0</v>
      </c>
      <c r="K18" s="45">
        <f t="shared" si="9"/>
        <v>0</v>
      </c>
      <c r="L18" s="45">
        <f t="shared" si="9"/>
        <v>0</v>
      </c>
      <c r="M18" s="45">
        <f t="shared" si="9"/>
        <v>0</v>
      </c>
      <c r="N18" s="45">
        <f t="shared" si="9"/>
        <v>0</v>
      </c>
      <c r="O18" s="45">
        <f t="shared" si="8"/>
        <v>0</v>
      </c>
    </row>
    <row r="19" spans="1:15" ht="13.5" customHeight="1">
      <c r="A19" s="13" t="s">
        <v>2</v>
      </c>
      <c r="C19" s="44">
        <v>0</v>
      </c>
      <c r="D19" s="45">
        <f t="shared" si="7"/>
        <v>0</v>
      </c>
      <c r="E19" s="45">
        <f t="shared" si="7"/>
        <v>0</v>
      </c>
      <c r="F19" s="45">
        <f t="shared" si="7"/>
        <v>0</v>
      </c>
      <c r="G19" s="45">
        <f t="shared" si="7"/>
        <v>0</v>
      </c>
      <c r="H19" s="45">
        <f t="shared" si="7"/>
        <v>0</v>
      </c>
      <c r="I19" s="45">
        <f t="shared" si="7"/>
        <v>0</v>
      </c>
      <c r="J19" s="45">
        <f t="shared" si="7"/>
        <v>0</v>
      </c>
      <c r="K19" s="45">
        <f t="shared" si="7"/>
        <v>0</v>
      </c>
      <c r="L19" s="45">
        <f t="shared" si="7"/>
        <v>0</v>
      </c>
      <c r="M19" s="45">
        <f t="shared" si="7"/>
        <v>0</v>
      </c>
      <c r="N19" s="45">
        <f t="shared" si="7"/>
        <v>0</v>
      </c>
      <c r="O19" s="45">
        <f t="shared" si="8"/>
        <v>0</v>
      </c>
    </row>
    <row r="20" spans="1:15" ht="13.5" customHeight="1">
      <c r="A20" s="13" t="s">
        <v>4</v>
      </c>
      <c r="C20" s="44">
        <v>0</v>
      </c>
      <c r="D20" s="45">
        <f t="shared" si="7"/>
        <v>0</v>
      </c>
      <c r="E20" s="45">
        <f t="shared" si="7"/>
        <v>0</v>
      </c>
      <c r="F20" s="45">
        <f t="shared" si="7"/>
        <v>0</v>
      </c>
      <c r="G20" s="45">
        <f t="shared" si="7"/>
        <v>0</v>
      </c>
      <c r="H20" s="45">
        <f t="shared" si="7"/>
        <v>0</v>
      </c>
      <c r="I20" s="45">
        <f t="shared" si="7"/>
        <v>0</v>
      </c>
      <c r="J20" s="45">
        <f t="shared" si="7"/>
        <v>0</v>
      </c>
      <c r="K20" s="45">
        <f t="shared" si="7"/>
        <v>0</v>
      </c>
      <c r="L20" s="45">
        <f t="shared" si="7"/>
        <v>0</v>
      </c>
      <c r="M20" s="45">
        <f t="shared" si="7"/>
        <v>0</v>
      </c>
      <c r="N20" s="45">
        <f t="shared" si="7"/>
        <v>0</v>
      </c>
      <c r="O20" s="45">
        <f t="shared" si="8"/>
        <v>0</v>
      </c>
    </row>
    <row r="21" spans="1:15" ht="13.5" customHeight="1">
      <c r="A21" s="13" t="s">
        <v>3</v>
      </c>
      <c r="C21" s="44">
        <v>0</v>
      </c>
      <c r="D21" s="45">
        <f t="shared" si="7"/>
        <v>0</v>
      </c>
      <c r="E21" s="45">
        <f t="shared" si="7"/>
        <v>0</v>
      </c>
      <c r="F21" s="45">
        <f t="shared" si="7"/>
        <v>0</v>
      </c>
      <c r="G21" s="45">
        <f t="shared" si="7"/>
        <v>0</v>
      </c>
      <c r="H21" s="45">
        <f t="shared" si="7"/>
        <v>0</v>
      </c>
      <c r="I21" s="45">
        <f t="shared" si="7"/>
        <v>0</v>
      </c>
      <c r="J21" s="45">
        <f t="shared" si="7"/>
        <v>0</v>
      </c>
      <c r="K21" s="45">
        <f t="shared" si="7"/>
        <v>0</v>
      </c>
      <c r="L21" s="45">
        <f t="shared" si="7"/>
        <v>0</v>
      </c>
      <c r="M21" s="45">
        <f t="shared" si="7"/>
        <v>0</v>
      </c>
      <c r="N21" s="45">
        <f t="shared" si="7"/>
        <v>0</v>
      </c>
      <c r="O21" s="45">
        <f t="shared" si="8"/>
        <v>0</v>
      </c>
    </row>
    <row r="22" spans="1:15" ht="13.5" customHeight="1">
      <c r="A22" s="13" t="s">
        <v>6</v>
      </c>
      <c r="C22" s="44">
        <v>0</v>
      </c>
      <c r="D22" s="45">
        <f t="shared" si="7"/>
        <v>0</v>
      </c>
      <c r="E22" s="45">
        <f t="shared" si="7"/>
        <v>0</v>
      </c>
      <c r="F22" s="45">
        <f t="shared" si="7"/>
        <v>0</v>
      </c>
      <c r="G22" s="45">
        <f t="shared" si="7"/>
        <v>0</v>
      </c>
      <c r="H22" s="45">
        <f t="shared" si="7"/>
        <v>0</v>
      </c>
      <c r="I22" s="45">
        <f t="shared" si="7"/>
        <v>0</v>
      </c>
      <c r="J22" s="45">
        <f t="shared" si="7"/>
        <v>0</v>
      </c>
      <c r="K22" s="45">
        <f t="shared" si="7"/>
        <v>0</v>
      </c>
      <c r="L22" s="45">
        <f t="shared" si="7"/>
        <v>0</v>
      </c>
      <c r="M22" s="45">
        <f t="shared" si="7"/>
        <v>0</v>
      </c>
      <c r="N22" s="45">
        <f t="shared" si="7"/>
        <v>0</v>
      </c>
      <c r="O22" s="45">
        <f t="shared" si="8"/>
        <v>0</v>
      </c>
    </row>
    <row r="23" spans="1:15" ht="13.5" customHeight="1">
      <c r="A23" t="s">
        <v>20</v>
      </c>
      <c r="C23" s="50">
        <v>0</v>
      </c>
      <c r="D23" s="45">
        <f t="shared" si="7"/>
        <v>0</v>
      </c>
      <c r="E23" s="45">
        <f t="shared" si="7"/>
        <v>0</v>
      </c>
      <c r="F23" s="45">
        <f t="shared" si="7"/>
        <v>0</v>
      </c>
      <c r="G23" s="45">
        <f t="shared" si="7"/>
        <v>0</v>
      </c>
      <c r="H23" s="45">
        <f t="shared" si="7"/>
        <v>0</v>
      </c>
      <c r="I23" s="45">
        <f t="shared" si="7"/>
        <v>0</v>
      </c>
      <c r="J23" s="45">
        <f t="shared" si="7"/>
        <v>0</v>
      </c>
      <c r="K23" s="45">
        <f t="shared" si="7"/>
        <v>0</v>
      </c>
      <c r="L23" s="45">
        <f t="shared" si="7"/>
        <v>0</v>
      </c>
      <c r="M23" s="45">
        <f t="shared" si="7"/>
        <v>0</v>
      </c>
      <c r="N23" s="45">
        <f t="shared" si="7"/>
        <v>0</v>
      </c>
      <c r="O23" s="45">
        <f t="shared" si="8"/>
        <v>0</v>
      </c>
    </row>
    <row r="24" spans="1:15" ht="13.5" customHeight="1">
      <c r="A24" t="s">
        <v>21</v>
      </c>
      <c r="C24" s="50">
        <v>0</v>
      </c>
      <c r="D24" s="45">
        <f t="shared" si="7"/>
        <v>0</v>
      </c>
      <c r="E24" s="45">
        <f t="shared" si="7"/>
        <v>0</v>
      </c>
      <c r="F24" s="45">
        <f t="shared" si="7"/>
        <v>0</v>
      </c>
      <c r="G24" s="45">
        <f t="shared" si="7"/>
        <v>0</v>
      </c>
      <c r="H24" s="45">
        <f t="shared" si="7"/>
        <v>0</v>
      </c>
      <c r="I24" s="45">
        <f t="shared" si="7"/>
        <v>0</v>
      </c>
      <c r="J24" s="45">
        <f t="shared" si="7"/>
        <v>0</v>
      </c>
      <c r="K24" s="45">
        <f t="shared" si="7"/>
        <v>0</v>
      </c>
      <c r="L24" s="45">
        <f t="shared" si="7"/>
        <v>0</v>
      </c>
      <c r="M24" s="45">
        <f t="shared" si="7"/>
        <v>0</v>
      </c>
      <c r="N24" s="45">
        <f t="shared" si="7"/>
        <v>0</v>
      </c>
      <c r="O24" s="45">
        <f t="shared" si="8"/>
        <v>0</v>
      </c>
    </row>
    <row r="25" spans="1:15" ht="13.5" customHeight="1">
      <c r="A25" s="2"/>
      <c r="C25" s="51">
        <v>0</v>
      </c>
      <c r="D25" s="51">
        <f t="shared" si="7"/>
        <v>0</v>
      </c>
      <c r="E25" s="51">
        <f t="shared" si="7"/>
        <v>0</v>
      </c>
      <c r="F25" s="51">
        <f t="shared" si="7"/>
        <v>0</v>
      </c>
      <c r="G25" s="51">
        <f t="shared" si="7"/>
        <v>0</v>
      </c>
      <c r="H25" s="51">
        <f t="shared" si="7"/>
        <v>0</v>
      </c>
      <c r="I25" s="51">
        <f t="shared" si="7"/>
        <v>0</v>
      </c>
      <c r="J25" s="51">
        <f t="shared" si="7"/>
        <v>0</v>
      </c>
      <c r="K25" s="51">
        <f t="shared" si="7"/>
        <v>0</v>
      </c>
      <c r="L25" s="51">
        <f t="shared" si="7"/>
        <v>0</v>
      </c>
      <c r="M25" s="51">
        <f t="shared" si="7"/>
        <v>0</v>
      </c>
      <c r="N25" s="51">
        <f t="shared" si="7"/>
        <v>0</v>
      </c>
      <c r="O25" s="51">
        <f t="shared" si="8"/>
        <v>0</v>
      </c>
    </row>
    <row r="26" spans="3:15" ht="13.5" customHeight="1"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s="2" customFormat="1" ht="13.5" customHeight="1">
      <c r="A27" s="10" t="s">
        <v>0</v>
      </c>
      <c r="C27" s="52">
        <f aca="true" t="shared" si="10" ref="C27:N27">SUM(C3:C25)</f>
        <v>0</v>
      </c>
      <c r="D27" s="52">
        <f t="shared" si="10"/>
        <v>0</v>
      </c>
      <c r="E27" s="52">
        <f t="shared" si="10"/>
        <v>200</v>
      </c>
      <c r="F27" s="52">
        <f t="shared" si="10"/>
        <v>200</v>
      </c>
      <c r="G27" s="52">
        <f t="shared" si="10"/>
        <v>200</v>
      </c>
      <c r="H27" s="52">
        <f t="shared" si="10"/>
        <v>200</v>
      </c>
      <c r="I27" s="52">
        <f t="shared" si="10"/>
        <v>200</v>
      </c>
      <c r="J27" s="52">
        <f t="shared" si="10"/>
        <v>200</v>
      </c>
      <c r="K27" s="52">
        <f t="shared" si="10"/>
        <v>200</v>
      </c>
      <c r="L27" s="52">
        <f t="shared" si="10"/>
        <v>200</v>
      </c>
      <c r="M27" s="52">
        <f t="shared" si="10"/>
        <v>200</v>
      </c>
      <c r="N27" s="52">
        <f t="shared" si="10"/>
        <v>200</v>
      </c>
      <c r="O27" s="52">
        <f>SUM(O3:O25)</f>
        <v>201</v>
      </c>
    </row>
    <row r="28" spans="3:15" ht="13.5" customHeight="1"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30" ht="13.5" customHeight="1">
      <c r="A30" s="7"/>
    </row>
    <row r="32" ht="13.5" customHeight="1">
      <c r="A32" s="7"/>
    </row>
    <row r="33" ht="13.5" customHeight="1">
      <c r="A33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150" zoomScaleNormal="150" workbookViewId="0" topLeftCell="A4">
      <selection activeCell="A30" sqref="A30"/>
    </sheetView>
  </sheetViews>
  <sheetFormatPr defaultColWidth="8.8515625" defaultRowHeight="12.75"/>
  <cols>
    <col min="1" max="1" width="28.140625" style="17" bestFit="1" customWidth="1"/>
    <col min="2" max="2" width="7.7109375" style="17" bestFit="1" customWidth="1"/>
    <col min="3" max="3" width="8.8515625" style="17" bestFit="1" customWidth="1"/>
    <col min="4" max="4" width="14.140625" style="17" customWidth="1"/>
    <col min="5" max="5" width="8.8515625" style="17" bestFit="1" customWidth="1"/>
    <col min="6" max="6" width="9.7109375" style="17" bestFit="1" customWidth="1"/>
    <col min="7" max="7" width="6.00390625" style="17" bestFit="1" customWidth="1"/>
    <col min="8" max="8" width="10.8515625" style="17" customWidth="1"/>
    <col min="9" max="13" width="8.8515625" style="17" customWidth="1"/>
    <col min="14" max="14" width="10.421875" style="17" bestFit="1" customWidth="1"/>
    <col min="15" max="15" width="11.421875" style="17" bestFit="1" customWidth="1"/>
    <col min="16" max="16384" width="8.8515625" style="17" customWidth="1"/>
  </cols>
  <sheetData>
    <row r="1" spans="1:8" ht="22.5">
      <c r="A1" s="38" t="s">
        <v>36</v>
      </c>
      <c r="B1" s="53">
        <v>49</v>
      </c>
      <c r="C1" s="71" t="s">
        <v>60</v>
      </c>
      <c r="D1" s="71"/>
      <c r="E1" s="71"/>
      <c r="F1" s="71"/>
      <c r="G1" s="71"/>
      <c r="H1" s="72"/>
    </row>
    <row r="2" spans="2:12" ht="11.25">
      <c r="B2" s="54" t="s">
        <v>61</v>
      </c>
      <c r="C2" s="54"/>
      <c r="D2" s="54"/>
      <c r="E2" s="54"/>
      <c r="F2" s="54"/>
      <c r="G2" s="54"/>
      <c r="H2" s="37"/>
      <c r="I2" s="37"/>
      <c r="J2" s="37"/>
      <c r="K2" s="37"/>
      <c r="L2" s="37"/>
    </row>
    <row r="3" spans="1:15" ht="11.25">
      <c r="A3" s="21" t="s">
        <v>38</v>
      </c>
      <c r="B3" s="55" t="s">
        <v>62</v>
      </c>
      <c r="C3" s="55" t="s">
        <v>63</v>
      </c>
      <c r="D3" s="55" t="s">
        <v>64</v>
      </c>
      <c r="E3" s="55" t="s">
        <v>65</v>
      </c>
      <c r="F3" s="55" t="s">
        <v>66</v>
      </c>
      <c r="G3" s="56"/>
      <c r="H3" s="33"/>
      <c r="I3" s="33"/>
      <c r="J3" s="33"/>
      <c r="K3" s="33"/>
      <c r="L3" s="33"/>
      <c r="M3" s="33"/>
      <c r="N3" s="33"/>
      <c r="O3" s="33"/>
    </row>
    <row r="4" spans="1:15" ht="11.25">
      <c r="A4" s="21" t="s">
        <v>37</v>
      </c>
      <c r="B4" s="57">
        <f>D4/7</f>
        <v>0</v>
      </c>
      <c r="C4" s="57"/>
      <c r="D4" s="57">
        <f>(E4*12)/52</f>
        <v>0</v>
      </c>
      <c r="E4" s="57">
        <f>'Costos fijos e instalaciones'!C27</f>
        <v>0</v>
      </c>
      <c r="F4" s="57">
        <f>E4*12</f>
        <v>0</v>
      </c>
      <c r="G4" s="58"/>
      <c r="H4" s="28"/>
      <c r="I4" s="28"/>
      <c r="J4" s="28"/>
      <c r="K4" s="28"/>
      <c r="L4" s="28"/>
      <c r="M4" s="28"/>
      <c r="N4" s="28"/>
      <c r="O4" s="28"/>
    </row>
    <row r="5" spans="1:15" ht="11.25">
      <c r="A5" s="22"/>
      <c r="B5" s="58"/>
      <c r="C5" s="58"/>
      <c r="D5" s="58"/>
      <c r="E5" s="58"/>
      <c r="F5" s="58"/>
      <c r="G5" s="58"/>
      <c r="H5" s="28"/>
      <c r="I5" s="28"/>
      <c r="J5" s="28"/>
      <c r="K5" s="28"/>
      <c r="L5" s="28"/>
      <c r="M5" s="28"/>
      <c r="N5" s="28"/>
      <c r="O5" s="28"/>
    </row>
    <row r="6" spans="2:7" ht="11.25">
      <c r="B6" s="59"/>
      <c r="C6" s="59"/>
      <c r="D6" s="59"/>
      <c r="E6" s="59"/>
      <c r="F6" s="59"/>
      <c r="G6" s="59"/>
    </row>
    <row r="7" spans="1:7" ht="11.25">
      <c r="A7" s="36" t="s">
        <v>40</v>
      </c>
      <c r="B7" s="60">
        <v>5</v>
      </c>
      <c r="C7" s="60">
        <v>10</v>
      </c>
      <c r="D7" s="61">
        <v>15</v>
      </c>
      <c r="E7" s="60">
        <v>20</v>
      </c>
      <c r="F7" s="60">
        <v>25</v>
      </c>
      <c r="G7" s="60">
        <v>30</v>
      </c>
    </row>
    <row r="8" spans="1:7" ht="11.25">
      <c r="A8" s="31" t="s">
        <v>39</v>
      </c>
      <c r="B8" s="62">
        <f>D4/B7</f>
        <v>0</v>
      </c>
      <c r="C8" s="62">
        <f>D4/C7</f>
        <v>0</v>
      </c>
      <c r="D8" s="63">
        <f>D4/D7</f>
        <v>0</v>
      </c>
      <c r="E8" s="62">
        <f>D4/E7</f>
        <v>0</v>
      </c>
      <c r="F8" s="62">
        <f>D4/F7</f>
        <v>0</v>
      </c>
      <c r="G8" s="62">
        <f>D4/G7</f>
        <v>0</v>
      </c>
    </row>
    <row r="9" ht="11.25"/>
    <row r="10" ht="11.25"/>
    <row r="11" spans="1:8" ht="11.25">
      <c r="A11" s="35" t="s">
        <v>41</v>
      </c>
      <c r="B11" s="20" t="s">
        <v>8</v>
      </c>
      <c r="C11" s="20" t="s">
        <v>7</v>
      </c>
      <c r="D11" s="37" t="s">
        <v>67</v>
      </c>
      <c r="E11" s="34"/>
      <c r="F11" s="26"/>
      <c r="G11" s="26"/>
      <c r="H11" s="33"/>
    </row>
    <row r="12" spans="1:8" ht="11.25">
      <c r="A12" s="31" t="s">
        <v>42</v>
      </c>
      <c r="B12" s="64">
        <f>D8/2</f>
        <v>0</v>
      </c>
      <c r="C12" s="64">
        <f>D8</f>
        <v>0</v>
      </c>
      <c r="E12" s="29"/>
      <c r="F12" s="23"/>
      <c r="G12" s="23"/>
      <c r="H12" s="32"/>
    </row>
    <row r="13" spans="1:8" ht="11.25">
      <c r="A13" s="31" t="s">
        <v>43</v>
      </c>
      <c r="B13" s="57">
        <f>((75*12)/52)/2</f>
        <v>8.653846153846153</v>
      </c>
      <c r="C13" s="57">
        <f>(75*12)/52</f>
        <v>17.307692307692307</v>
      </c>
      <c r="D13" s="30"/>
      <c r="E13" s="29"/>
      <c r="F13" s="27"/>
      <c r="G13" s="27"/>
      <c r="H13" s="28"/>
    </row>
    <row r="14" spans="1:8" ht="11.25">
      <c r="A14" s="19" t="s">
        <v>44</v>
      </c>
      <c r="B14" s="57">
        <f>((19*12)/52)/2</f>
        <v>2.1923076923076925</v>
      </c>
      <c r="C14" s="57">
        <f>(19*12)/52</f>
        <v>4.384615384615385</v>
      </c>
      <c r="E14" s="73" t="s">
        <v>68</v>
      </c>
      <c r="F14" s="73"/>
      <c r="G14" s="73"/>
      <c r="H14" s="73"/>
    </row>
    <row r="15" spans="1:8" ht="11.25">
      <c r="A15" s="19" t="s">
        <v>45</v>
      </c>
      <c r="B15" s="64">
        <f>B1/2</f>
        <v>24.5</v>
      </c>
      <c r="C15" s="57">
        <f>B1</f>
        <v>49</v>
      </c>
      <c r="E15" s="24"/>
      <c r="F15" s="24"/>
      <c r="G15" s="27"/>
      <c r="H15" s="22"/>
    </row>
    <row r="16" spans="1:8" ht="11.25">
      <c r="A16" s="19"/>
      <c r="B16" s="19"/>
      <c r="C16" s="18"/>
      <c r="E16" s="24"/>
      <c r="F16" s="24"/>
      <c r="G16" s="27"/>
      <c r="H16" s="22"/>
    </row>
    <row r="17" spans="1:8" ht="12" thickBot="1">
      <c r="A17" s="39"/>
      <c r="B17" s="39"/>
      <c r="C17" s="39"/>
      <c r="E17" s="24"/>
      <c r="F17" s="24"/>
      <c r="G17" s="24"/>
      <c r="H17" s="22"/>
    </row>
    <row r="18" spans="1:8" ht="12" thickBot="1">
      <c r="A18" s="41" t="s">
        <v>46</v>
      </c>
      <c r="B18" s="65">
        <f>SUM(B12:B17)</f>
        <v>35.34615384615385</v>
      </c>
      <c r="C18" s="66">
        <f>SUM(C12:C17)</f>
        <v>70.6923076923077</v>
      </c>
      <c r="E18" s="26"/>
      <c r="F18" s="23"/>
      <c r="G18" s="23"/>
      <c r="H18" s="23"/>
    </row>
    <row r="19" spans="1:10" ht="11.25" customHeight="1">
      <c r="A19" s="40" t="s">
        <v>47</v>
      </c>
      <c r="B19" s="67">
        <v>1.5</v>
      </c>
      <c r="C19" s="67">
        <v>1.5</v>
      </c>
      <c r="E19" s="74" t="s">
        <v>69</v>
      </c>
      <c r="F19" s="74"/>
      <c r="G19" s="74"/>
      <c r="H19" s="74"/>
      <c r="I19" s="74"/>
      <c r="J19" s="74"/>
    </row>
    <row r="20" spans="1:8" ht="11.25">
      <c r="A20" s="21" t="s">
        <v>48</v>
      </c>
      <c r="B20" s="55">
        <f>B18*B19</f>
        <v>53.019230769230774</v>
      </c>
      <c r="C20" s="55">
        <f>C18*C19</f>
        <v>106.03846153846155</v>
      </c>
      <c r="D20" s="25"/>
      <c r="E20" s="24"/>
      <c r="F20" s="23"/>
      <c r="G20" s="23"/>
      <c r="H20" s="22"/>
    </row>
    <row r="21" spans="1:8" ht="11.25">
      <c r="A21" s="19" t="s">
        <v>49</v>
      </c>
      <c r="B21" s="64">
        <f>B20-B18</f>
        <v>17.673076923076927</v>
      </c>
      <c r="C21" s="64">
        <f>C20-C18</f>
        <v>35.346153846153854</v>
      </c>
      <c r="E21" s="24"/>
      <c r="F21" s="23"/>
      <c r="G21" s="23"/>
      <c r="H21" s="22"/>
    </row>
    <row r="22" spans="1:8" ht="11.25">
      <c r="A22" s="21" t="s">
        <v>50</v>
      </c>
      <c r="B22" s="64">
        <f>(B18*52)/12</f>
        <v>153.16666666666666</v>
      </c>
      <c r="C22" s="64">
        <f>(C18*52)/12</f>
        <v>306.3333333333333</v>
      </c>
      <c r="E22" s="24"/>
      <c r="F22" s="23"/>
      <c r="G22" s="23"/>
      <c r="H22" s="22"/>
    </row>
    <row r="23" spans="1:8" ht="11.25">
      <c r="A23" s="21" t="s">
        <v>51</v>
      </c>
      <c r="B23" s="68">
        <f>(B20*52)/12</f>
        <v>229.75</v>
      </c>
      <c r="C23" s="68">
        <f>(C20*52)/12</f>
        <v>459.5</v>
      </c>
      <c r="D23" s="42">
        <v>280</v>
      </c>
      <c r="E23" s="73" t="s">
        <v>70</v>
      </c>
      <c r="F23" s="73"/>
      <c r="G23" s="73"/>
      <c r="H23" s="73"/>
    </row>
    <row r="24" spans="1:8" ht="11.25">
      <c r="A24" s="19" t="s">
        <v>52</v>
      </c>
      <c r="B24" s="64">
        <f>B23-B22</f>
        <v>76.58333333333334</v>
      </c>
      <c r="C24" s="64">
        <f>C23-C22</f>
        <v>153.16666666666669</v>
      </c>
      <c r="E24" s="24"/>
      <c r="F24" s="23"/>
      <c r="G24" s="23"/>
      <c r="H24" s="22"/>
    </row>
    <row r="25" spans="2:8" ht="11.25">
      <c r="B25" s="59"/>
      <c r="C25" s="59"/>
      <c r="E25" s="22"/>
      <c r="F25" s="22"/>
      <c r="G25" s="22"/>
      <c r="H25" s="22"/>
    </row>
    <row r="26" spans="1:3" ht="11.25">
      <c r="A26" s="35" t="s">
        <v>53</v>
      </c>
      <c r="B26" s="55" t="s">
        <v>8</v>
      </c>
      <c r="C26" s="55" t="s">
        <v>7</v>
      </c>
    </row>
    <row r="27" spans="1:3" ht="11.25">
      <c r="A27" s="31" t="s">
        <v>42</v>
      </c>
      <c r="B27" s="64">
        <f>D8/2</f>
        <v>0</v>
      </c>
      <c r="C27" s="64">
        <f>D8</f>
        <v>0</v>
      </c>
    </row>
    <row r="28" spans="1:3" ht="11.25">
      <c r="A28" s="31" t="s">
        <v>54</v>
      </c>
      <c r="B28" s="57">
        <f>((75*12)/52)/2</f>
        <v>8.653846153846153</v>
      </c>
      <c r="C28" s="57">
        <f>(75*12)/52</f>
        <v>17.307692307692307</v>
      </c>
    </row>
    <row r="29" spans="1:3" ht="11.25">
      <c r="A29" s="19" t="s">
        <v>55</v>
      </c>
      <c r="B29" s="57">
        <f>((19*12)/52)/2</f>
        <v>2.1923076923076925</v>
      </c>
      <c r="C29" s="57">
        <f>(19*12)/52</f>
        <v>4.384615384615385</v>
      </c>
    </row>
    <row r="30" spans="1:3" ht="11.25">
      <c r="A30" s="19" t="s">
        <v>45</v>
      </c>
      <c r="B30" s="64">
        <f>((B1*26)/52)/2</f>
        <v>12.25</v>
      </c>
      <c r="C30" s="64">
        <f>B30*2</f>
        <v>24.5</v>
      </c>
    </row>
    <row r="31" spans="1:3" ht="11.25">
      <c r="A31" s="19"/>
      <c r="B31" s="64"/>
      <c r="C31" s="57"/>
    </row>
    <row r="32" spans="1:3" ht="11.25">
      <c r="A32" s="19"/>
      <c r="B32" s="64"/>
      <c r="C32" s="64"/>
    </row>
    <row r="33" spans="1:3" ht="11.25">
      <c r="A33" s="21" t="s">
        <v>46</v>
      </c>
      <c r="B33" s="64">
        <f>SUM(B27:B32)</f>
        <v>23.096153846153847</v>
      </c>
      <c r="C33" s="64">
        <f>SUM(C27:C32)</f>
        <v>46.19230769230769</v>
      </c>
    </row>
    <row r="34" spans="1:10" ht="11.25">
      <c r="A34" s="19" t="s">
        <v>56</v>
      </c>
      <c r="B34" s="69">
        <v>1.5</v>
      </c>
      <c r="C34" s="69">
        <v>1.5</v>
      </c>
      <c r="E34" s="74" t="s">
        <v>71</v>
      </c>
      <c r="F34" s="74"/>
      <c r="G34" s="74"/>
      <c r="H34" s="74"/>
      <c r="I34" s="74"/>
      <c r="J34" s="74"/>
    </row>
    <row r="35" spans="1:3" ht="11.25">
      <c r="A35" s="21" t="s">
        <v>48</v>
      </c>
      <c r="B35" s="55">
        <f>B33*B34</f>
        <v>34.644230769230774</v>
      </c>
      <c r="C35" s="55">
        <f>C33*C34</f>
        <v>69.28846153846155</v>
      </c>
    </row>
    <row r="36" spans="1:3" ht="11.25">
      <c r="A36" s="19" t="s">
        <v>57</v>
      </c>
      <c r="B36" s="64">
        <f>B35-B33</f>
        <v>11.548076923076927</v>
      </c>
      <c r="C36" s="64">
        <f>C35-C33</f>
        <v>23.096153846153854</v>
      </c>
    </row>
    <row r="37" spans="1:3" ht="11.25">
      <c r="A37" s="21" t="s">
        <v>50</v>
      </c>
      <c r="B37" s="64">
        <f>(B33*52)/12</f>
        <v>100.08333333333333</v>
      </c>
      <c r="C37" s="64">
        <f>(C33*52)/12</f>
        <v>200.16666666666666</v>
      </c>
    </row>
    <row r="38" spans="1:8" ht="11.25">
      <c r="A38" s="21" t="s">
        <v>51</v>
      </c>
      <c r="B38" s="68">
        <f>(B35*52)/12</f>
        <v>150.12500000000003</v>
      </c>
      <c r="C38" s="68">
        <f>(C35*52)/12</f>
        <v>300.25000000000006</v>
      </c>
      <c r="D38" s="42">
        <v>200</v>
      </c>
      <c r="E38" s="73" t="s">
        <v>70</v>
      </c>
      <c r="F38" s="73"/>
      <c r="G38" s="73"/>
      <c r="H38" s="73"/>
    </row>
    <row r="39" spans="1:3" ht="11.25">
      <c r="A39" s="19" t="s">
        <v>58</v>
      </c>
      <c r="B39" s="64">
        <f>B38-B37</f>
        <v>50.0416666666667</v>
      </c>
      <c r="C39" s="64">
        <f>C38-C37</f>
        <v>100.0833333333334</v>
      </c>
    </row>
    <row r="40" spans="2:3" ht="11.25">
      <c r="B40" s="59"/>
      <c r="C40" s="59"/>
    </row>
    <row r="41" spans="1:3" ht="11.25">
      <c r="A41" s="35" t="s">
        <v>59</v>
      </c>
      <c r="B41" s="55" t="s">
        <v>8</v>
      </c>
      <c r="C41" s="55" t="s">
        <v>7</v>
      </c>
    </row>
    <row r="42" spans="1:3" ht="11.25">
      <c r="A42" s="31" t="s">
        <v>42</v>
      </c>
      <c r="B42" s="64">
        <f>D8/2</f>
        <v>0</v>
      </c>
      <c r="C42" s="64">
        <f>D8</f>
        <v>0</v>
      </c>
    </row>
    <row r="43" spans="1:3" ht="11.25">
      <c r="A43" s="31" t="s">
        <v>54</v>
      </c>
      <c r="B43" s="57">
        <f>((75*12)/52)/2</f>
        <v>8.653846153846153</v>
      </c>
      <c r="C43" s="57">
        <f>(75*12)/52</f>
        <v>17.307692307692307</v>
      </c>
    </row>
    <row r="44" spans="1:3" ht="11.25">
      <c r="A44" s="19" t="s">
        <v>55</v>
      </c>
      <c r="B44" s="57">
        <f>((19*12)/52)/2</f>
        <v>2.1923076923076925</v>
      </c>
      <c r="C44" s="57">
        <f>(19*12)/52</f>
        <v>4.384615384615385</v>
      </c>
    </row>
    <row r="45" spans="1:3" ht="11.25">
      <c r="A45" s="19" t="s">
        <v>45</v>
      </c>
      <c r="B45" s="64">
        <f>((B1*12)/52)/2</f>
        <v>5.653846153846154</v>
      </c>
      <c r="C45" s="64">
        <f>((B1*12)/52)</f>
        <v>11.307692307692308</v>
      </c>
    </row>
    <row r="46" spans="1:3" ht="11.25">
      <c r="A46" s="19"/>
      <c r="B46" s="64"/>
      <c r="C46" s="57"/>
    </row>
    <row r="47" spans="1:3" ht="11.25">
      <c r="A47" s="19"/>
      <c r="B47" s="64"/>
      <c r="C47" s="64"/>
    </row>
    <row r="48" spans="1:3" ht="10.5">
      <c r="A48" s="21" t="s">
        <v>46</v>
      </c>
      <c r="B48" s="64">
        <f>SUM(B42:B47)</f>
        <v>16.5</v>
      </c>
      <c r="C48" s="64">
        <f>SUM(C42:C47)</f>
        <v>33</v>
      </c>
    </row>
    <row r="49" spans="1:10" ht="10.5" customHeight="1">
      <c r="A49" s="19" t="s">
        <v>56</v>
      </c>
      <c r="B49" s="69">
        <v>1.5</v>
      </c>
      <c r="C49" s="69">
        <v>1.5</v>
      </c>
      <c r="E49" s="74" t="s">
        <v>71</v>
      </c>
      <c r="F49" s="74"/>
      <c r="G49" s="74"/>
      <c r="H49" s="74"/>
      <c r="I49" s="74"/>
      <c r="J49" s="74"/>
    </row>
    <row r="50" spans="1:3" ht="10.5">
      <c r="A50" s="21" t="s">
        <v>48</v>
      </c>
      <c r="B50" s="55">
        <f>B48*B49</f>
        <v>24.75</v>
      </c>
      <c r="C50" s="55">
        <f>C48*C49</f>
        <v>49.5</v>
      </c>
    </row>
    <row r="51" spans="1:3" ht="10.5">
      <c r="A51" s="19" t="s">
        <v>57</v>
      </c>
      <c r="B51" s="64">
        <f>B50-B48</f>
        <v>8.25</v>
      </c>
      <c r="C51" s="64">
        <f>C50-C48</f>
        <v>16.5</v>
      </c>
    </row>
    <row r="52" spans="1:4" ht="10.5">
      <c r="A52" s="21" t="s">
        <v>50</v>
      </c>
      <c r="B52" s="64">
        <f>(B48*52)/12</f>
        <v>71.5</v>
      </c>
      <c r="C52" s="64">
        <f>(C48*52)/12</f>
        <v>143</v>
      </c>
      <c r="D52" s="43"/>
    </row>
    <row r="53" spans="1:8" ht="10.5">
      <c r="A53" s="21" t="s">
        <v>51</v>
      </c>
      <c r="B53" s="70">
        <f>(B50*52)/12</f>
        <v>107.25</v>
      </c>
      <c r="C53" s="70">
        <f>(C50*52)/12</f>
        <v>214.5</v>
      </c>
      <c r="D53" s="42">
        <v>160</v>
      </c>
      <c r="E53" s="73" t="s">
        <v>72</v>
      </c>
      <c r="F53" s="73"/>
      <c r="G53" s="73"/>
      <c r="H53" s="73"/>
    </row>
    <row r="54" spans="1:3" ht="10.5">
      <c r="A54" s="19" t="s">
        <v>58</v>
      </c>
      <c r="B54" s="64">
        <f>B53-B52</f>
        <v>35.75</v>
      </c>
      <c r="C54" s="64">
        <f>C53-C52</f>
        <v>71.5</v>
      </c>
    </row>
  </sheetData>
  <sheetProtection/>
  <mergeCells count="8">
    <mergeCell ref="C1:H1"/>
    <mergeCell ref="E14:H14"/>
    <mergeCell ref="E23:H23"/>
    <mergeCell ref="E38:H38"/>
    <mergeCell ref="E53:H53"/>
    <mergeCell ref="E19:J19"/>
    <mergeCell ref="E34:J34"/>
    <mergeCell ref="E49:J49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Forrest</dc:creator>
  <cp:keywords/>
  <dc:description/>
  <cp:lastModifiedBy>ivan</cp:lastModifiedBy>
  <dcterms:created xsi:type="dcterms:W3CDTF">2015-03-02T00:01:06Z</dcterms:created>
  <dcterms:modified xsi:type="dcterms:W3CDTF">2018-10-21T12:30:41Z</dcterms:modified>
  <cp:category/>
  <cp:version/>
  <cp:contentType/>
  <cp:contentStatus/>
</cp:coreProperties>
</file>